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56" i="1"/>
  <c r="G231"/>
  <c r="G229"/>
  <c r="G189"/>
  <c r="G187"/>
  <c r="G149"/>
  <c r="G147"/>
  <c r="G109"/>
  <c r="G107"/>
  <c r="G66"/>
  <c r="G64"/>
  <c r="J22"/>
  <c r="G26"/>
  <c r="G25"/>
  <c r="G23"/>
  <c r="I49"/>
  <c r="M54"/>
  <c r="L54"/>
  <c r="K54"/>
  <c r="M29"/>
  <c r="K26"/>
  <c r="K25"/>
  <c r="K22"/>
  <c r="K24" s="1"/>
  <c r="K258"/>
  <c r="G256" l="1"/>
  <c r="G255"/>
  <c r="G254"/>
  <c r="G253"/>
  <c r="G252"/>
  <c r="G257" s="1"/>
  <c r="G249"/>
  <c r="G248"/>
  <c r="G244"/>
  <c r="G243"/>
  <c r="G242"/>
  <c r="G241"/>
  <c r="G240"/>
  <c r="G239"/>
  <c r="G245" s="1"/>
  <c r="G236"/>
  <c r="G235"/>
  <c r="G237" s="1"/>
  <c r="G246" s="1"/>
  <c r="G230"/>
  <c r="G226"/>
  <c r="G225"/>
  <c r="G224"/>
  <c r="G223"/>
  <c r="G181"/>
  <c r="G182"/>
  <c r="G183"/>
  <c r="G184"/>
  <c r="G188"/>
  <c r="G195"/>
  <c r="G196"/>
  <c r="G199"/>
  <c r="G200"/>
  <c r="G201"/>
  <c r="G202"/>
  <c r="G203"/>
  <c r="G204"/>
  <c r="G205" s="1"/>
  <c r="G208"/>
  <c r="G209"/>
  <c r="G210" s="1"/>
  <c r="G212"/>
  <c r="G213"/>
  <c r="G214"/>
  <c r="G215"/>
  <c r="G216"/>
  <c r="G174"/>
  <c r="G173"/>
  <c r="G172"/>
  <c r="G171"/>
  <c r="G170"/>
  <c r="G167"/>
  <c r="G166"/>
  <c r="G162"/>
  <c r="G161"/>
  <c r="G160"/>
  <c r="G159"/>
  <c r="G158"/>
  <c r="G157"/>
  <c r="G163" s="1"/>
  <c r="G154"/>
  <c r="G153"/>
  <c r="G148"/>
  <c r="G144"/>
  <c r="G143"/>
  <c r="G142"/>
  <c r="G141"/>
  <c r="G145" s="1"/>
  <c r="G134"/>
  <c r="G133"/>
  <c r="G132"/>
  <c r="G131"/>
  <c r="G130"/>
  <c r="G127"/>
  <c r="G126"/>
  <c r="G122"/>
  <c r="G121"/>
  <c r="G120"/>
  <c r="G119"/>
  <c r="G118"/>
  <c r="G117"/>
  <c r="G123" s="1"/>
  <c r="G114"/>
  <c r="G113"/>
  <c r="G115" s="1"/>
  <c r="G124" s="1"/>
  <c r="G108"/>
  <c r="G104"/>
  <c r="G103"/>
  <c r="G102"/>
  <c r="G101"/>
  <c r="G24"/>
  <c r="G20"/>
  <c r="G19"/>
  <c r="G18"/>
  <c r="G17"/>
  <c r="G217" l="1"/>
  <c r="G135"/>
  <c r="G175"/>
  <c r="G227"/>
  <c r="G250"/>
  <c r="G258" s="1"/>
  <c r="G168"/>
  <c r="G128"/>
  <c r="G105"/>
  <c r="G185"/>
  <c r="G190" s="1"/>
  <c r="G232"/>
  <c r="G197"/>
  <c r="G206" s="1"/>
  <c r="G155"/>
  <c r="G164" s="1"/>
  <c r="G176" s="1"/>
  <c r="G150"/>
  <c r="G110"/>
  <c r="G21"/>
  <c r="G91"/>
  <c r="G90"/>
  <c r="G89"/>
  <c r="G88"/>
  <c r="G87"/>
  <c r="G84"/>
  <c r="G83"/>
  <c r="G79"/>
  <c r="G78"/>
  <c r="G77"/>
  <c r="G76"/>
  <c r="G75"/>
  <c r="G74"/>
  <c r="G80" s="1"/>
  <c r="G71"/>
  <c r="G70"/>
  <c r="G72" s="1"/>
  <c r="G81" s="1"/>
  <c r="G65"/>
  <c r="G61"/>
  <c r="G60"/>
  <c r="G59"/>
  <c r="G58"/>
  <c r="G44"/>
  <c r="G30"/>
  <c r="G34"/>
  <c r="G43"/>
  <c r="G92" l="1"/>
  <c r="G62"/>
  <c r="G136"/>
  <c r="G67"/>
  <c r="G218"/>
  <c r="G45"/>
  <c r="G85"/>
  <c r="G36"/>
  <c r="G37"/>
  <c r="G38"/>
  <c r="G39"/>
  <c r="G35"/>
  <c r="G40" s="1"/>
  <c r="G29"/>
  <c r="G31" s="1"/>
  <c r="G41" s="1"/>
  <c r="G50"/>
  <c r="G48"/>
  <c r="G49"/>
  <c r="G51"/>
  <c r="G47"/>
  <c r="G93" l="1"/>
  <c r="G52"/>
  <c r="G53" s="1"/>
</calcChain>
</file>

<file path=xl/sharedStrings.xml><?xml version="1.0" encoding="utf-8"?>
<sst xmlns="http://schemas.openxmlformats.org/spreadsheetml/2006/main" count="586" uniqueCount="118">
  <si>
    <t>ສາທາລະນະລັດປະຊາທິປະໄຕປະຊາຊົນລາວ</t>
  </si>
  <si>
    <t>ສັນຕິພາບ ເອກະລາດປະຊາທິປະໄຕ ເອກະພາບວັດທະນະຖາວອນ</t>
  </si>
  <si>
    <t>************************</t>
  </si>
  <si>
    <t>ແຂວງຫຼວງພະບາງ</t>
  </si>
  <si>
    <t>ແຜນງົບປະມານ</t>
  </si>
  <si>
    <t>ລ/ດ</t>
  </si>
  <si>
    <t>ເນື້ອໃນ</t>
  </si>
  <si>
    <t>ຫ/ໜ</t>
  </si>
  <si>
    <t>ຈ/ນວັນ</t>
  </si>
  <si>
    <t>ຈ/ນຄົນ</t>
  </si>
  <si>
    <t>ລາຄາ</t>
  </si>
  <si>
    <t>ລວມ(ກີບ)</t>
  </si>
  <si>
    <t>I</t>
  </si>
  <si>
    <t>ອັດຕາກິນຂັ້ນແຂວງ</t>
  </si>
  <si>
    <t>ຄົນ</t>
  </si>
  <si>
    <t>ທີມງານຄູຝຶກ</t>
  </si>
  <si>
    <t>ຄົນ/ຊົວໂມງ</t>
  </si>
  <si>
    <t>II</t>
  </si>
  <si>
    <t>ອັດຕາກິນຂັ້ນເມືອງ</t>
  </si>
  <si>
    <t>ລວມອັດຕາກິນຂັ້ນແຂວງ ແລະ ຂັ້ນເມືອງ</t>
  </si>
  <si>
    <t>III</t>
  </si>
  <si>
    <t>ຈ/ນ Km</t>
  </si>
  <si>
    <t xml:space="preserve">ຈ/ນ ລິດ </t>
  </si>
  <si>
    <t>ຄັ້ງ</t>
  </si>
  <si>
    <t>IV</t>
  </si>
  <si>
    <t>ຄືນ</t>
  </si>
  <si>
    <t>ຄືນ/ຄົນ</t>
  </si>
  <si>
    <t>V</t>
  </si>
  <si>
    <t>ບໍລິຫານອື່ນໆ</t>
  </si>
  <si>
    <t>ຈ/ນ</t>
  </si>
  <si>
    <t>ຄັ້ງ/ມື</t>
  </si>
  <si>
    <t>ປ້າຍຄຳຂັວນ</t>
  </si>
  <si>
    <t>ແຜ່ນ</t>
  </si>
  <si>
    <t>ມື້</t>
  </si>
  <si>
    <t>ອາຫານຫວ້າງ</t>
  </si>
  <si>
    <t>.</t>
  </si>
  <si>
    <t>ລວມອຸປະກອນ</t>
  </si>
  <si>
    <t>ຄ່າເດີນທາງ</t>
  </si>
  <si>
    <t>ນັກສຳມະນາກອນເມືອງນໍ້າບາກ</t>
  </si>
  <si>
    <t>ຄ່າພັກເຊົາຂັ້ນແຂວງ</t>
  </si>
  <si>
    <t>ປະທານກອງປະຊຸມ(ເປີດ-ປິດ)</t>
  </si>
  <si>
    <t>ຄ່າຫ້ອງປະຊຸມ</t>
  </si>
  <si>
    <t>ວັດຖຸອຸປະກອນຮັບໃຊ້ຝຶກອົົບຮົມ</t>
  </si>
  <si>
    <t>ຊື້ວັດຖຸດິບມາປຸງແຕ່ງອາຫານ</t>
  </si>
  <si>
    <t>ຂັ້ນແຂວງ</t>
  </si>
  <si>
    <t>ບ້ານນາຍາງເໜືອ</t>
  </si>
  <si>
    <t>ບ້ານປາກມອງ</t>
  </si>
  <si>
    <t>ບ້ານນໍ້າງາ</t>
  </si>
  <si>
    <t>ລວມທັງໝົດ</t>
  </si>
  <si>
    <t>ລວມຄ່າພັກເຊົາ</t>
  </si>
  <si>
    <t>1. ເມືອງນໍ້າບາກ</t>
  </si>
  <si>
    <t>ຄົນ/ວັນ</t>
  </si>
  <si>
    <t>ຫົວໜ່ວຍ</t>
  </si>
  <si>
    <t>ຂັ້ນແຂວງລົງຕິດຕາມກວດກາ</t>
  </si>
  <si>
    <t>ຂັ້ນເມືອງ</t>
  </si>
  <si>
    <t>ພະນັກງານຊ່ວຍວຽກຂັ້ນເມືອງ</t>
  </si>
  <si>
    <t>*</t>
  </si>
  <si>
    <t>ລົງເມືອງນໍ້າບາກ(ລົງຝຶກອົບຮົມ)</t>
  </si>
  <si>
    <t>ລົງເມືອງນໍ້າບາກ(ລົງຕິດຕາມຢູ່ບ້ານ)</t>
  </si>
  <si>
    <t>ລວມ</t>
  </si>
  <si>
    <t>ລົງຝຶກອົບຮົມ</t>
  </si>
  <si>
    <t>ລົງຕິດຕາມກວດກາ</t>
  </si>
  <si>
    <t>ບ້ານນໍ້າຖ້ວມໃຕ້</t>
  </si>
  <si>
    <t>ບ້ານນະຄອນ</t>
  </si>
  <si>
    <t>ນັກສຳມະນາກອນເມືອງຊຽງເງິນ</t>
  </si>
  <si>
    <t>ລິດ</t>
  </si>
  <si>
    <t>ອັດຕາກິນ</t>
  </si>
  <si>
    <t>ລົງເມືອງຊຽງເງິນ(ລົງຝຶກອົບຮົມ)</t>
  </si>
  <si>
    <t>ລົງເມືອງຊຽງເງິນ(ລົງຕິດຕາມຢູ່ບ້ານ)</t>
  </si>
  <si>
    <t>ບ້ານພູຊາງ</t>
  </si>
  <si>
    <t>ບ້ານກິວກະຈຳ</t>
  </si>
  <si>
    <t>ບ້ານສວນຫຼວງ</t>
  </si>
  <si>
    <t>ບ້ານມູດ</t>
  </si>
  <si>
    <t>ບ້ານດອນໂມ</t>
  </si>
  <si>
    <t>3. ເມືອງນານ</t>
  </si>
  <si>
    <t>2. ເມືອງຊຽງເງິນ</t>
  </si>
  <si>
    <t>ນັກສຳມະນາກອນເມືອງນານ</t>
  </si>
  <si>
    <t>ລົງເມືອງນານ(ລົງຝຶກອົບຮົມ)</t>
  </si>
  <si>
    <t>ລົງເມືອງນານ(ລົງຕິດຕາມຢູ່ບ້ານ)</t>
  </si>
  <si>
    <t>4. ເມືອງໂພນໄຊ</t>
  </si>
  <si>
    <t>ນັກສຳມະນາກອນເມືອງໂພນໄຊ</t>
  </si>
  <si>
    <t>ລົງເມືອງໂພນໄຊ(ລົງຝຶກອົບຮົມ)</t>
  </si>
  <si>
    <t>ລົງເມືອງໂພນໄຊ(ລົງຕິດຕາມຢູ່ບ້ານ)</t>
  </si>
  <si>
    <t>ບ້ານໂພນທອງ</t>
  </si>
  <si>
    <t>ບ້ານທ່າໂພ</t>
  </si>
  <si>
    <t>ບ້ານທ່າຂ້າມ</t>
  </si>
  <si>
    <t>ບ້ານປາກງາ</t>
  </si>
  <si>
    <t>ບ້ານນາພຽງ</t>
  </si>
  <si>
    <t>ບ້ານນາເມືອງໃຫຍ່</t>
  </si>
  <si>
    <t>ບ້ານຫວຍຫອຍ</t>
  </si>
  <si>
    <t>ບ້ານເນີນສະຫວ່າງ</t>
  </si>
  <si>
    <t>ບ້ານປ່າໄຜ</t>
  </si>
  <si>
    <t>ບ້ານສີບຸນເຮືອງ</t>
  </si>
  <si>
    <t>ນັກສຳມະນາກອນເມືອງພູຄູນ</t>
  </si>
  <si>
    <t>ລົງເມືອງພູຄູນ(ລົງຝຶກອົບຮົມ)</t>
  </si>
  <si>
    <t>ລົງເມືອງພູຄູນ(ລົງຕິດຕາມຢູ່ບ້ານ)</t>
  </si>
  <si>
    <t>ບ້ານພູວຽງນ້ອຍ</t>
  </si>
  <si>
    <t>ບ້ານບວມພໍ</t>
  </si>
  <si>
    <t>ບ້ານກຫີນຕັ້ງ</t>
  </si>
  <si>
    <t>ບ້ານຜາແກ້ວ</t>
  </si>
  <si>
    <t>ບ້ານສາມແຍກ</t>
  </si>
  <si>
    <t>5. ເມືອງພູຄູນ</t>
  </si>
  <si>
    <t>6. ເມືອງປາກແຊງ</t>
  </si>
  <si>
    <t>ນັກສຳມະນາກອນເມືອງປາກແຊງ</t>
  </si>
  <si>
    <t>ລົງເມືອງປາກແຊງ(ລົງຝຶກອົບຮົມ)</t>
  </si>
  <si>
    <t>ລົງເມືອງປາກແຊງ(ລົງຕິດຕາມຢູ່ບ້ານ)</t>
  </si>
  <si>
    <t>ບ້ານສົບແຈກ</t>
  </si>
  <si>
    <t>ບ້ານປາກເກງ</t>
  </si>
  <si>
    <t>ບ້ານມ່ວງຄໍາ</t>
  </si>
  <si>
    <t>ບ້ານບວມຜາແສງ</t>
  </si>
  <si>
    <t>ນ້ານໜອງ</t>
  </si>
  <si>
    <t>ຜູ່ຂື້ນແຜນ</t>
  </si>
  <si>
    <t>ປະທານສະຫະພັນແມ່ຍິງແຂວງຫຼວງພະບາງ</t>
  </si>
  <si>
    <t>ໂຄງການຝຶກອົບຮົມສ້າງຄວາມເຂັ້ມແຂງໃຫ້ແກ່ແມ່ຍິງ ໃນການເຂົ້າເຖິງແຫຼ່ງຊັບພະຍາກອນເພື່ອດຳເນີນກິດຈະກຳເພື່ອສ້າງລາຍຮັບໃຫ້ແກ່ຄອບຄົວໃຫ້ແກ່ກຸ່ມບ້ານພັດທະນາ ພາຍໃນ 6 ເມືອງຄື: ເມືອງນໍ້າບາກ, ເມືອງຊຽງເງິນ, ເມືອງໂພນໄຊ, ເມືອງພູຄູນ, ເມືອງນານ ແລະ ເມືອງປາກແຊງ.</t>
  </si>
  <si>
    <t>ຄະນະຮັບຜິດຊອບຈັດຝືກອົບຮົມຂັ້ນແຂວງ</t>
  </si>
  <si>
    <t>ຄະນະຮັບຜິດຊອບຈັດຝືກອົບຮົມເມືອງ</t>
  </si>
  <si>
    <t>ສະຫະພັນແມ່ຍິງແຂວງ                                                                                    ເລກທີ____/ສຍຂ-ຫຼບ</t>
  </si>
  <si>
    <t>071 212171, 071 253871                                                ລົງວັນທີ____.....................(....)2017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</si>
</sst>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sz val="11"/>
      <color theme="1"/>
      <name val="Phetsarath OT"/>
    </font>
    <font>
      <sz val="11"/>
      <color theme="1"/>
      <name val="Phetsarath OT"/>
    </font>
    <font>
      <b/>
      <sz val="14"/>
      <color theme="1"/>
      <name val="Phetsarath OT"/>
    </font>
    <font>
      <sz val="12"/>
      <color theme="1"/>
      <name val="Saysettha OT"/>
      <family val="2"/>
    </font>
    <font>
      <b/>
      <sz val="12"/>
      <color theme="1"/>
      <name val="Saysettha OT"/>
      <family val="2"/>
    </font>
    <font>
      <b/>
      <sz val="12"/>
      <color theme="1"/>
      <name val="Times New Roman"/>
      <family val="1"/>
    </font>
    <font>
      <b/>
      <sz val="16"/>
      <color theme="1"/>
      <name val="Phetsarath OT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0" fontId="2" fillId="0" borderId="0" xfId="0" applyFont="1" applyAlignment="1"/>
    <xf numFmtId="3" fontId="2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64" fontId="6" fillId="0" borderId="0" xfId="1" applyNumberFormat="1" applyFont="1" applyAlignment="1"/>
    <xf numFmtId="0" fontId="6" fillId="0" borderId="0" xfId="0" applyFont="1" applyAlignment="1">
      <alignment horizontal="right"/>
    </xf>
    <xf numFmtId="1" fontId="6" fillId="0" borderId="0" xfId="0" applyNumberFormat="1" applyFont="1" applyAlignment="1"/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" fontId="8" fillId="2" borderId="1" xfId="0" applyNumberFormat="1" applyFont="1" applyFill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65" fontId="6" fillId="0" borderId="0" xfId="1" applyNumberFormat="1" applyFont="1" applyAlignment="1"/>
    <xf numFmtId="165" fontId="2" fillId="0" borderId="0" xfId="1" applyNumberFormat="1" applyFont="1" applyAlignment="1"/>
    <xf numFmtId="165" fontId="2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0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133351</xdr:rowOff>
    </xdr:from>
    <xdr:to>
      <xdr:col>3</xdr:col>
      <xdr:colOff>466725</xdr:colOff>
      <xdr:row>3</xdr:row>
      <xdr:rowOff>133350</xdr:rowOff>
    </xdr:to>
    <xdr:pic>
      <xdr:nvPicPr>
        <xdr:cNvPr id="2" name="Picture 1" descr="Lao National logo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133351"/>
          <a:ext cx="1057275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1"/>
  <sheetViews>
    <sheetView tabSelected="1" topLeftCell="A157" workbookViewId="0">
      <selection activeCell="J162" sqref="J162"/>
    </sheetView>
  </sheetViews>
  <sheetFormatPr defaultRowHeight="15"/>
  <cols>
    <col min="1" max="1" width="6.42578125" customWidth="1"/>
    <col min="2" max="2" width="34.28515625" bestFit="1" customWidth="1"/>
    <col min="3" max="3" width="10.7109375" bestFit="1" customWidth="1"/>
    <col min="6" max="6" width="9.5703125" bestFit="1" customWidth="1"/>
    <col min="7" max="7" width="17.85546875" bestFit="1" customWidth="1"/>
    <col min="11" max="11" width="14.28515625" style="76" bestFit="1" customWidth="1"/>
    <col min="12" max="13" width="10" bestFit="1" customWidth="1"/>
  </cols>
  <sheetData>
    <row r="1" spans="1:13" ht="16.5">
      <c r="A1" s="6"/>
      <c r="B1" s="7"/>
      <c r="C1" s="8"/>
      <c r="D1" s="10"/>
      <c r="E1" s="11"/>
      <c r="F1" s="9"/>
      <c r="G1" s="7"/>
      <c r="H1" s="7"/>
      <c r="I1" s="7"/>
      <c r="J1" s="7"/>
      <c r="K1" s="71"/>
      <c r="L1" s="7"/>
      <c r="M1" s="7"/>
    </row>
    <row r="2" spans="1:13" ht="16.5">
      <c r="A2" s="6"/>
      <c r="B2" s="7"/>
      <c r="C2" s="8"/>
      <c r="D2" s="10"/>
      <c r="E2" s="11"/>
      <c r="F2" s="9"/>
      <c r="G2" s="7"/>
      <c r="H2" s="7"/>
      <c r="I2" s="7"/>
      <c r="J2" s="7"/>
      <c r="K2" s="71"/>
      <c r="L2" s="7"/>
      <c r="M2" s="7"/>
    </row>
    <row r="3" spans="1:13" ht="16.5">
      <c r="A3" s="6"/>
      <c r="B3" s="7"/>
      <c r="C3" s="8"/>
      <c r="D3" s="10"/>
      <c r="E3" s="11"/>
      <c r="F3" s="9"/>
      <c r="G3" s="7"/>
      <c r="H3" s="7"/>
      <c r="I3" s="7"/>
      <c r="J3" s="7"/>
      <c r="K3" s="71"/>
      <c r="L3" s="7"/>
      <c r="M3" s="7"/>
    </row>
    <row r="4" spans="1:13" s="1" customFormat="1" ht="16.5">
      <c r="A4" s="6"/>
      <c r="B4" s="7"/>
      <c r="C4" s="8"/>
      <c r="D4" s="10"/>
      <c r="E4" s="11"/>
      <c r="F4" s="9"/>
      <c r="G4" s="7"/>
      <c r="H4" s="7"/>
      <c r="I4" s="7"/>
      <c r="J4" s="7"/>
      <c r="K4" s="71"/>
      <c r="L4" s="7"/>
      <c r="M4" s="7"/>
    </row>
    <row r="5" spans="1:13" ht="21">
      <c r="A5" s="109" t="s">
        <v>0</v>
      </c>
      <c r="B5" s="109"/>
      <c r="C5" s="109"/>
      <c r="D5" s="109"/>
      <c r="E5" s="109"/>
      <c r="F5" s="109"/>
      <c r="G5" s="109"/>
      <c r="H5" s="2"/>
      <c r="I5" s="2"/>
      <c r="J5" s="2"/>
      <c r="K5" s="72"/>
      <c r="L5" s="2"/>
      <c r="M5" s="2"/>
    </row>
    <row r="6" spans="1:13" ht="18">
      <c r="A6" s="110" t="s">
        <v>1</v>
      </c>
      <c r="B6" s="110"/>
      <c r="C6" s="110"/>
      <c r="D6" s="110"/>
      <c r="E6" s="110"/>
      <c r="F6" s="110"/>
      <c r="G6" s="110"/>
      <c r="H6" s="2"/>
      <c r="I6" s="2"/>
      <c r="J6" s="2"/>
      <c r="K6" s="72"/>
      <c r="L6" s="2"/>
      <c r="M6" s="2"/>
    </row>
    <row r="7" spans="1:13" ht="18">
      <c r="A7" s="110" t="s">
        <v>2</v>
      </c>
      <c r="B7" s="110"/>
      <c r="C7" s="110"/>
      <c r="D7" s="110"/>
      <c r="E7" s="110"/>
      <c r="F7" s="110"/>
      <c r="G7" s="110"/>
      <c r="H7" s="2"/>
      <c r="I7" s="2"/>
      <c r="J7" s="2"/>
      <c r="K7" s="72"/>
      <c r="L7" s="2"/>
      <c r="M7" s="2"/>
    </row>
    <row r="8" spans="1:13" ht="18">
      <c r="A8" s="111" t="s">
        <v>3</v>
      </c>
      <c r="B8" s="111"/>
      <c r="C8" s="111"/>
      <c r="D8" s="111"/>
      <c r="E8" s="111"/>
      <c r="F8" s="111"/>
      <c r="G8" s="111"/>
      <c r="H8" s="2"/>
      <c r="I8" s="2"/>
      <c r="J8" s="2"/>
      <c r="K8" s="72"/>
      <c r="L8" s="2"/>
      <c r="M8" s="2"/>
    </row>
    <row r="9" spans="1:13" ht="18">
      <c r="A9" s="111" t="s">
        <v>116</v>
      </c>
      <c r="B9" s="111"/>
      <c r="C9" s="111"/>
      <c r="D9" s="111"/>
      <c r="E9" s="111"/>
      <c r="F9" s="111"/>
      <c r="G9" s="111"/>
      <c r="H9" s="2"/>
      <c r="I9" s="2"/>
      <c r="J9" s="2"/>
      <c r="K9" s="72"/>
      <c r="L9" s="2"/>
      <c r="M9" s="2"/>
    </row>
    <row r="10" spans="1:13" ht="18">
      <c r="A10" s="108" t="s">
        <v>117</v>
      </c>
      <c r="B10" s="108"/>
      <c r="C10" s="108"/>
      <c r="D10" s="108"/>
      <c r="E10" s="108"/>
      <c r="F10" s="108"/>
      <c r="G10" s="108"/>
      <c r="H10" s="2"/>
      <c r="I10" s="2"/>
      <c r="J10" s="2"/>
      <c r="K10" s="72"/>
      <c r="L10" s="2"/>
      <c r="M10" s="2"/>
    </row>
    <row r="11" spans="1:13" ht="24.75" customHeight="1">
      <c r="A11" s="106" t="s">
        <v>4</v>
      </c>
      <c r="B11" s="106"/>
      <c r="C11" s="106"/>
      <c r="D11" s="106"/>
      <c r="E11" s="106"/>
      <c r="F11" s="106"/>
      <c r="G11" s="106"/>
      <c r="H11" s="2"/>
      <c r="I11" s="2"/>
      <c r="J11" s="2"/>
      <c r="K11" s="72"/>
      <c r="L11" s="2"/>
      <c r="M11" s="2"/>
    </row>
    <row r="12" spans="1:13" ht="86.25" customHeight="1">
      <c r="A12" s="107" t="s">
        <v>113</v>
      </c>
      <c r="B12" s="107"/>
      <c r="C12" s="107"/>
      <c r="D12" s="107"/>
      <c r="E12" s="107"/>
      <c r="F12" s="107"/>
      <c r="G12" s="107"/>
      <c r="H12" s="2"/>
      <c r="I12" s="2"/>
      <c r="J12" s="2"/>
      <c r="K12" s="72"/>
      <c r="L12" s="2"/>
      <c r="M12" s="2"/>
    </row>
    <row r="13" spans="1:13" s="14" customFormat="1" ht="24.75" customHeight="1">
      <c r="A13" s="12"/>
      <c r="B13" s="12" t="s">
        <v>50</v>
      </c>
      <c r="C13" s="12"/>
      <c r="D13" s="12"/>
      <c r="E13" s="12"/>
      <c r="F13" s="12"/>
      <c r="G13" s="12"/>
      <c r="H13" s="13"/>
      <c r="I13" s="13"/>
      <c r="J13" s="13"/>
      <c r="K13" s="73"/>
      <c r="L13" s="13"/>
      <c r="M13" s="13"/>
    </row>
    <row r="14" spans="1:13" s="14" customFormat="1" ht="24.75" customHeight="1">
      <c r="A14" s="15" t="s">
        <v>5</v>
      </c>
      <c r="B14" s="15" t="s">
        <v>6</v>
      </c>
      <c r="C14" s="15" t="s">
        <v>7</v>
      </c>
      <c r="D14" s="16" t="s">
        <v>29</v>
      </c>
      <c r="E14" s="17" t="s">
        <v>9</v>
      </c>
      <c r="F14" s="18" t="s">
        <v>10</v>
      </c>
      <c r="G14" s="19" t="s">
        <v>11</v>
      </c>
      <c r="K14" s="74"/>
    </row>
    <row r="15" spans="1:13" s="14" customFormat="1" ht="24.75" customHeight="1">
      <c r="A15" s="20" t="s">
        <v>12</v>
      </c>
      <c r="B15" s="33" t="s">
        <v>66</v>
      </c>
      <c r="C15" s="21"/>
      <c r="D15" s="22"/>
      <c r="E15" s="23"/>
      <c r="F15" s="24"/>
      <c r="G15" s="3"/>
      <c r="K15" s="74"/>
    </row>
    <row r="16" spans="1:13" s="14" customFormat="1" ht="24.75" customHeight="1">
      <c r="A16" s="20" t="s">
        <v>56</v>
      </c>
      <c r="B16" s="21" t="s">
        <v>13</v>
      </c>
      <c r="C16" s="21"/>
      <c r="D16" s="22"/>
      <c r="E16" s="23"/>
      <c r="F16" s="24"/>
      <c r="G16" s="3"/>
      <c r="K16" s="74"/>
    </row>
    <row r="17" spans="1:14" s="14" customFormat="1" ht="24.75" customHeight="1">
      <c r="A17" s="21">
        <v>1</v>
      </c>
      <c r="B17" s="25" t="s">
        <v>40</v>
      </c>
      <c r="C17" s="21" t="s">
        <v>14</v>
      </c>
      <c r="D17" s="22">
        <v>2</v>
      </c>
      <c r="E17" s="26">
        <v>1</v>
      </c>
      <c r="F17" s="27">
        <v>200000</v>
      </c>
      <c r="G17" s="3">
        <f>D17*E17*F17</f>
        <v>400000</v>
      </c>
      <c r="K17" s="74"/>
    </row>
    <row r="18" spans="1:14" s="14" customFormat="1" ht="24.75" customHeight="1">
      <c r="A18" s="21">
        <v>2</v>
      </c>
      <c r="B18" s="25" t="s">
        <v>114</v>
      </c>
      <c r="C18" s="21" t="s">
        <v>14</v>
      </c>
      <c r="D18" s="22">
        <v>6</v>
      </c>
      <c r="E18" s="26">
        <v>3</v>
      </c>
      <c r="F18" s="27">
        <v>100000</v>
      </c>
      <c r="G18" s="3">
        <f>D18*E18*F18</f>
        <v>1800000</v>
      </c>
      <c r="K18" s="74"/>
    </row>
    <row r="19" spans="1:14" s="14" customFormat="1" ht="24.75" customHeight="1">
      <c r="A19" s="21">
        <v>3</v>
      </c>
      <c r="B19" s="25" t="s">
        <v>15</v>
      </c>
      <c r="C19" s="21" t="s">
        <v>16</v>
      </c>
      <c r="D19" s="22">
        <v>8</v>
      </c>
      <c r="E19" s="26">
        <v>5</v>
      </c>
      <c r="F19" s="27">
        <v>40000</v>
      </c>
      <c r="G19" s="3">
        <f>D19*E19*F19</f>
        <v>1600000</v>
      </c>
      <c r="K19" s="74"/>
    </row>
    <row r="20" spans="1:14" s="14" customFormat="1" ht="24.75" customHeight="1">
      <c r="A20" s="21">
        <v>4</v>
      </c>
      <c r="B20" s="25" t="s">
        <v>53</v>
      </c>
      <c r="C20" s="21" t="s">
        <v>14</v>
      </c>
      <c r="D20" s="22">
        <v>4</v>
      </c>
      <c r="E20" s="26">
        <v>3</v>
      </c>
      <c r="F20" s="27">
        <v>100000</v>
      </c>
      <c r="G20" s="3">
        <f>D20*E20*F20</f>
        <v>1200000</v>
      </c>
      <c r="K20" s="74"/>
    </row>
    <row r="21" spans="1:14" s="70" customFormat="1" ht="24.75" customHeight="1">
      <c r="A21" s="28"/>
      <c r="B21" s="28" t="s">
        <v>59</v>
      </c>
      <c r="C21" s="28"/>
      <c r="D21" s="29"/>
      <c r="E21" s="30"/>
      <c r="F21" s="31"/>
      <c r="G21" s="69">
        <f>SUM(G17:G20)</f>
        <v>5000000</v>
      </c>
      <c r="H21" s="32"/>
      <c r="I21" s="32"/>
      <c r="J21" s="32"/>
      <c r="K21" s="75"/>
      <c r="L21" s="32"/>
      <c r="M21" s="32">
        <v>6275</v>
      </c>
      <c r="N21" s="32"/>
    </row>
    <row r="22" spans="1:14" s="14" customFormat="1" ht="24.75" customHeight="1">
      <c r="A22" s="20" t="s">
        <v>56</v>
      </c>
      <c r="B22" s="21" t="s">
        <v>18</v>
      </c>
      <c r="C22" s="33"/>
      <c r="D22" s="34"/>
      <c r="E22" s="23"/>
      <c r="F22" s="35"/>
      <c r="G22" s="5"/>
      <c r="J22" s="81">
        <f>G26-1600000</f>
        <v>8300000</v>
      </c>
      <c r="K22" s="74">
        <f>8775-1600</f>
        <v>7175</v>
      </c>
      <c r="M22" s="14">
        <v>1600</v>
      </c>
    </row>
    <row r="23" spans="1:14" s="14" customFormat="1" ht="24.75" customHeight="1">
      <c r="A23" s="20">
        <v>1</v>
      </c>
      <c r="B23" s="25" t="s">
        <v>115</v>
      </c>
      <c r="C23" s="21" t="s">
        <v>14</v>
      </c>
      <c r="D23" s="22">
        <v>5</v>
      </c>
      <c r="E23" s="26">
        <v>3</v>
      </c>
      <c r="F23" s="27">
        <v>35000</v>
      </c>
      <c r="G23" s="3">
        <f>D23*E23*F23</f>
        <v>525000</v>
      </c>
      <c r="K23" s="74"/>
    </row>
    <row r="24" spans="1:14" s="14" customFormat="1" ht="24.75" customHeight="1">
      <c r="A24" s="21">
        <v>2</v>
      </c>
      <c r="B24" s="25" t="s">
        <v>38</v>
      </c>
      <c r="C24" s="21" t="s">
        <v>14</v>
      </c>
      <c r="D24" s="22">
        <v>5</v>
      </c>
      <c r="E24" s="26">
        <v>25</v>
      </c>
      <c r="F24" s="27">
        <v>35000</v>
      </c>
      <c r="G24" s="3">
        <f>D24*E24*F24</f>
        <v>4375000</v>
      </c>
      <c r="K24" s="74">
        <f>K22-900</f>
        <v>6275</v>
      </c>
      <c r="M24" s="14">
        <v>9050</v>
      </c>
    </row>
    <row r="25" spans="1:14" s="14" customFormat="1" ht="24.75" customHeight="1">
      <c r="A25" s="28"/>
      <c r="B25" s="28" t="s">
        <v>59</v>
      </c>
      <c r="C25" s="28"/>
      <c r="D25" s="29"/>
      <c r="E25" s="30"/>
      <c r="F25" s="36"/>
      <c r="G25" s="69">
        <f>SUM(G23:G24)</f>
        <v>4900000</v>
      </c>
      <c r="H25" s="32"/>
      <c r="I25" s="32"/>
      <c r="J25" s="32"/>
      <c r="K25" s="75">
        <f>9300-250</f>
        <v>9050</v>
      </c>
      <c r="L25" s="32"/>
      <c r="M25" s="32">
        <v>2500</v>
      </c>
      <c r="N25" s="32"/>
    </row>
    <row r="26" spans="1:14" s="14" customFormat="1" ht="24.75" customHeight="1">
      <c r="A26" s="37"/>
      <c r="B26" s="102" t="s">
        <v>19</v>
      </c>
      <c r="C26" s="103"/>
      <c r="D26" s="103"/>
      <c r="E26" s="103"/>
      <c r="F26" s="104"/>
      <c r="G26" s="4">
        <f>G21+G25</f>
        <v>9900000</v>
      </c>
      <c r="K26" s="74">
        <f>4682-320</f>
        <v>4362</v>
      </c>
      <c r="M26" s="14">
        <v>1220</v>
      </c>
    </row>
    <row r="27" spans="1:14" s="14" customFormat="1" ht="24.75" customHeight="1">
      <c r="A27" s="20" t="s">
        <v>17</v>
      </c>
      <c r="B27" s="38" t="s">
        <v>37</v>
      </c>
      <c r="C27" s="39" t="s">
        <v>7</v>
      </c>
      <c r="D27" s="40" t="s">
        <v>21</v>
      </c>
      <c r="E27" s="41" t="s">
        <v>22</v>
      </c>
      <c r="F27" s="42" t="s">
        <v>10</v>
      </c>
      <c r="G27" s="43" t="s">
        <v>11</v>
      </c>
      <c r="K27" s="74"/>
      <c r="M27" s="14">
        <v>9900</v>
      </c>
    </row>
    <row r="28" spans="1:14" s="14" customFormat="1" ht="24.75" customHeight="1">
      <c r="A28" s="33" t="s">
        <v>56</v>
      </c>
      <c r="B28" s="38" t="s">
        <v>44</v>
      </c>
      <c r="C28" s="39"/>
      <c r="D28" s="34"/>
      <c r="E28" s="41"/>
      <c r="F28" s="42"/>
      <c r="G28" s="43"/>
      <c r="K28" s="74"/>
      <c r="M28" s="14">
        <v>4362</v>
      </c>
    </row>
    <row r="29" spans="1:14" s="14" customFormat="1" ht="24.75" customHeight="1">
      <c r="A29" s="21">
        <v>1</v>
      </c>
      <c r="B29" s="44" t="s">
        <v>57</v>
      </c>
      <c r="C29" s="21" t="s">
        <v>65</v>
      </c>
      <c r="D29" s="45"/>
      <c r="E29" s="46">
        <v>39</v>
      </c>
      <c r="F29" s="24">
        <v>8000</v>
      </c>
      <c r="G29" s="3">
        <f>E29*F29</f>
        <v>312000</v>
      </c>
      <c r="I29" s="47"/>
      <c r="J29" s="48"/>
      <c r="K29" s="49"/>
      <c r="L29" s="49"/>
      <c r="M29" s="48">
        <f>SUM(M21:M28)</f>
        <v>34907</v>
      </c>
      <c r="N29" s="48"/>
    </row>
    <row r="30" spans="1:14" s="14" customFormat="1" ht="24.75" customHeight="1">
      <c r="A30" s="21">
        <v>2</v>
      </c>
      <c r="B30" s="44" t="s">
        <v>58</v>
      </c>
      <c r="C30" s="21" t="s">
        <v>65</v>
      </c>
      <c r="D30" s="45"/>
      <c r="E30" s="46">
        <v>40</v>
      </c>
      <c r="F30" s="24">
        <v>8000</v>
      </c>
      <c r="G30" s="3">
        <f>E30*F30</f>
        <v>320000</v>
      </c>
      <c r="I30" s="47"/>
      <c r="J30" s="48"/>
      <c r="K30" s="49"/>
      <c r="L30" s="49"/>
      <c r="M30" s="48"/>
      <c r="N30" s="48"/>
    </row>
    <row r="31" spans="1:14" s="14" customFormat="1" ht="24.75" customHeight="1">
      <c r="A31" s="21"/>
      <c r="B31" s="50" t="s">
        <v>59</v>
      </c>
      <c r="C31" s="21"/>
      <c r="D31" s="45"/>
      <c r="E31" s="46"/>
      <c r="F31" s="24"/>
      <c r="G31" s="3">
        <f>SUM(G29:G30)</f>
        <v>632000</v>
      </c>
      <c r="I31" s="47"/>
      <c r="J31" s="48"/>
      <c r="K31" s="49"/>
      <c r="L31" s="49"/>
      <c r="M31" s="48"/>
      <c r="N31" s="48"/>
    </row>
    <row r="32" spans="1:14" s="14" customFormat="1" ht="24.75" customHeight="1">
      <c r="A32" s="89"/>
      <c r="B32" s="47"/>
      <c r="C32" s="89"/>
      <c r="D32" s="90"/>
      <c r="E32" s="91"/>
      <c r="F32" s="92"/>
      <c r="G32" s="93"/>
      <c r="I32" s="47"/>
      <c r="J32" s="48"/>
      <c r="K32" s="49"/>
      <c r="L32" s="49"/>
      <c r="M32" s="48"/>
      <c r="N32" s="48"/>
    </row>
    <row r="33" spans="1:14" s="14" customFormat="1" ht="24.75" customHeight="1">
      <c r="A33" s="33" t="s">
        <v>56</v>
      </c>
      <c r="B33" s="51" t="s">
        <v>54</v>
      </c>
      <c r="C33" s="33" t="s">
        <v>52</v>
      </c>
      <c r="D33" s="52" t="s">
        <v>8</v>
      </c>
      <c r="E33" s="53" t="s">
        <v>9</v>
      </c>
      <c r="F33" s="54" t="s">
        <v>10</v>
      </c>
      <c r="G33" s="5" t="s">
        <v>11</v>
      </c>
      <c r="I33" s="47"/>
      <c r="J33" s="48"/>
      <c r="K33" s="49"/>
      <c r="L33" s="49"/>
      <c r="M33" s="48"/>
      <c r="N33" s="48"/>
    </row>
    <row r="34" spans="1:14" s="14" customFormat="1" ht="24.75" customHeight="1">
      <c r="A34" s="21">
        <v>1</v>
      </c>
      <c r="B34" s="44" t="s">
        <v>55</v>
      </c>
      <c r="C34" s="21" t="s">
        <v>51</v>
      </c>
      <c r="D34" s="45">
        <v>5</v>
      </c>
      <c r="E34" s="46">
        <v>2</v>
      </c>
      <c r="F34" s="24">
        <v>30000</v>
      </c>
      <c r="G34" s="3">
        <f>D34*E34*F34</f>
        <v>300000</v>
      </c>
      <c r="I34" s="47"/>
      <c r="J34" s="48"/>
      <c r="K34" s="49"/>
      <c r="L34" s="49"/>
      <c r="M34" s="48"/>
      <c r="N34" s="48"/>
    </row>
    <row r="35" spans="1:14" s="14" customFormat="1" ht="24.75" customHeight="1">
      <c r="A35" s="21">
        <v>2</v>
      </c>
      <c r="B35" s="44" t="s">
        <v>62</v>
      </c>
      <c r="C35" s="21" t="s">
        <v>51</v>
      </c>
      <c r="D35" s="45">
        <v>5</v>
      </c>
      <c r="E35" s="46">
        <v>5</v>
      </c>
      <c r="F35" s="24">
        <v>30000</v>
      </c>
      <c r="G35" s="3">
        <f>D35*E35*F35</f>
        <v>750000</v>
      </c>
      <c r="I35" s="47"/>
      <c r="J35" s="48"/>
      <c r="K35" s="49"/>
      <c r="L35" s="49"/>
      <c r="M35" s="48"/>
      <c r="N35" s="48"/>
    </row>
    <row r="36" spans="1:14" s="14" customFormat="1" ht="24.75" customHeight="1">
      <c r="A36" s="21">
        <v>3</v>
      </c>
      <c r="B36" s="44" t="s">
        <v>45</v>
      </c>
      <c r="C36" s="21" t="s">
        <v>51</v>
      </c>
      <c r="D36" s="45">
        <v>5</v>
      </c>
      <c r="E36" s="46">
        <v>5</v>
      </c>
      <c r="F36" s="24">
        <v>30000</v>
      </c>
      <c r="G36" s="3">
        <f t="shared" ref="G36:G39" si="0">D36*E36*F36</f>
        <v>750000</v>
      </c>
      <c r="I36" s="47"/>
      <c r="J36" s="48"/>
      <c r="K36" s="49"/>
      <c r="L36" s="49"/>
      <c r="M36" s="48"/>
      <c r="N36" s="48"/>
    </row>
    <row r="37" spans="1:14" s="14" customFormat="1" ht="24.75" customHeight="1">
      <c r="A37" s="21">
        <v>4</v>
      </c>
      <c r="B37" s="44" t="s">
        <v>46</v>
      </c>
      <c r="C37" s="21" t="s">
        <v>51</v>
      </c>
      <c r="D37" s="45">
        <v>5</v>
      </c>
      <c r="E37" s="46">
        <v>5</v>
      </c>
      <c r="F37" s="24">
        <v>30000</v>
      </c>
      <c r="G37" s="3">
        <f t="shared" si="0"/>
        <v>750000</v>
      </c>
      <c r="I37" s="47"/>
      <c r="J37" s="48"/>
      <c r="K37" s="49"/>
      <c r="L37" s="49"/>
      <c r="M37" s="48"/>
      <c r="N37" s="48"/>
    </row>
    <row r="38" spans="1:14" s="14" customFormat="1" ht="24.75" customHeight="1">
      <c r="A38" s="21">
        <v>5</v>
      </c>
      <c r="B38" s="44" t="s">
        <v>47</v>
      </c>
      <c r="C38" s="21" t="s">
        <v>51</v>
      </c>
      <c r="D38" s="45">
        <v>5</v>
      </c>
      <c r="E38" s="46">
        <v>5</v>
      </c>
      <c r="F38" s="24">
        <v>30000</v>
      </c>
      <c r="G38" s="3">
        <f t="shared" si="0"/>
        <v>750000</v>
      </c>
      <c r="I38" s="47"/>
      <c r="J38" s="48"/>
      <c r="K38" s="49"/>
      <c r="L38" s="49"/>
      <c r="M38" s="48"/>
      <c r="N38" s="48"/>
    </row>
    <row r="39" spans="1:14" s="14" customFormat="1" ht="24.75" customHeight="1">
      <c r="A39" s="21">
        <v>6</v>
      </c>
      <c r="B39" s="44" t="s">
        <v>63</v>
      </c>
      <c r="C39" s="21" t="s">
        <v>51</v>
      </c>
      <c r="D39" s="45">
        <v>5</v>
      </c>
      <c r="E39" s="46">
        <v>5</v>
      </c>
      <c r="F39" s="24">
        <v>30000</v>
      </c>
      <c r="G39" s="3">
        <f t="shared" si="0"/>
        <v>750000</v>
      </c>
      <c r="I39" s="47"/>
      <c r="J39" s="48"/>
      <c r="K39" s="49"/>
      <c r="L39" s="49"/>
      <c r="M39" s="48"/>
      <c r="N39" s="48"/>
    </row>
    <row r="40" spans="1:14" s="14" customFormat="1" ht="24.75" customHeight="1">
      <c r="A40" s="21"/>
      <c r="B40" s="50" t="s">
        <v>59</v>
      </c>
      <c r="C40" s="21"/>
      <c r="D40" s="45"/>
      <c r="E40" s="46"/>
      <c r="F40" s="24"/>
      <c r="G40" s="3">
        <f>SUM(G34:G39)</f>
        <v>4050000</v>
      </c>
      <c r="I40" s="47"/>
      <c r="J40" s="48"/>
      <c r="K40" s="49"/>
      <c r="L40" s="49"/>
      <c r="M40" s="48"/>
      <c r="N40" s="48"/>
    </row>
    <row r="41" spans="1:14" s="14" customFormat="1" ht="24.75" customHeight="1">
      <c r="A41" s="37"/>
      <c r="B41" s="55" t="s">
        <v>48</v>
      </c>
      <c r="C41" s="56"/>
      <c r="D41" s="57"/>
      <c r="E41" s="58"/>
      <c r="F41" s="59"/>
      <c r="G41" s="60">
        <f>G31+G40</f>
        <v>4682000</v>
      </c>
      <c r="K41" s="74"/>
    </row>
    <row r="42" spans="1:14" s="14" customFormat="1" ht="24.75" customHeight="1">
      <c r="A42" s="20" t="s">
        <v>24</v>
      </c>
      <c r="B42" s="38" t="s">
        <v>39</v>
      </c>
      <c r="C42" s="33" t="s">
        <v>7</v>
      </c>
      <c r="D42" s="34" t="s">
        <v>9</v>
      </c>
      <c r="E42" s="23" t="s">
        <v>25</v>
      </c>
      <c r="F42" s="61" t="s">
        <v>10</v>
      </c>
      <c r="G42" s="5" t="s">
        <v>11</v>
      </c>
      <c r="K42" s="74"/>
    </row>
    <row r="43" spans="1:14" s="14" customFormat="1" ht="24.75" customHeight="1">
      <c r="A43" s="21">
        <v>1</v>
      </c>
      <c r="B43" s="25" t="s">
        <v>60</v>
      </c>
      <c r="C43" s="21" t="s">
        <v>26</v>
      </c>
      <c r="D43" s="22">
        <v>9</v>
      </c>
      <c r="E43" s="26">
        <v>6</v>
      </c>
      <c r="F43" s="62">
        <v>150000</v>
      </c>
      <c r="G43" s="3">
        <f>D43*E43*F43</f>
        <v>8100000</v>
      </c>
      <c r="K43" s="74"/>
    </row>
    <row r="44" spans="1:14" s="14" customFormat="1" ht="24.75" customHeight="1">
      <c r="A44" s="21">
        <v>2</v>
      </c>
      <c r="B44" s="25" t="s">
        <v>61</v>
      </c>
      <c r="C44" s="21" t="s">
        <v>26</v>
      </c>
      <c r="D44" s="22">
        <v>3</v>
      </c>
      <c r="E44" s="26">
        <v>4</v>
      </c>
      <c r="F44" s="62">
        <v>150000</v>
      </c>
      <c r="G44" s="3">
        <f>D44*E44*F44</f>
        <v>1800000</v>
      </c>
      <c r="K44" s="74"/>
    </row>
    <row r="45" spans="1:14" s="14" customFormat="1" ht="24.75" customHeight="1">
      <c r="A45" s="37"/>
      <c r="B45" s="63" t="s">
        <v>49</v>
      </c>
      <c r="C45" s="37"/>
      <c r="D45" s="64"/>
      <c r="E45" s="65"/>
      <c r="F45" s="66"/>
      <c r="G45" s="4">
        <f>SUM(G43:G44)</f>
        <v>9900000</v>
      </c>
      <c r="K45" s="74"/>
    </row>
    <row r="46" spans="1:14" s="14" customFormat="1" ht="24.75" customHeight="1">
      <c r="A46" s="20" t="s">
        <v>27</v>
      </c>
      <c r="B46" s="38" t="s">
        <v>28</v>
      </c>
      <c r="C46" s="33" t="s">
        <v>7</v>
      </c>
      <c r="D46" s="34" t="s">
        <v>29</v>
      </c>
      <c r="E46" s="23" t="s">
        <v>30</v>
      </c>
      <c r="F46" s="61" t="s">
        <v>10</v>
      </c>
      <c r="G46" s="5" t="s">
        <v>11</v>
      </c>
      <c r="K46" s="74"/>
    </row>
    <row r="47" spans="1:14" s="14" customFormat="1" ht="24.75" customHeight="1">
      <c r="A47" s="21">
        <v>1</v>
      </c>
      <c r="B47" s="25" t="s">
        <v>42</v>
      </c>
      <c r="C47" s="21" t="s">
        <v>14</v>
      </c>
      <c r="D47" s="22">
        <v>43</v>
      </c>
      <c r="E47" s="26"/>
      <c r="F47" s="3">
        <v>40000</v>
      </c>
      <c r="G47" s="3">
        <f>D47*F47</f>
        <v>1720000</v>
      </c>
      <c r="K47" s="74"/>
    </row>
    <row r="48" spans="1:14" s="14" customFormat="1" ht="24.75" customHeight="1">
      <c r="A48" s="21">
        <v>2</v>
      </c>
      <c r="B48" s="25" t="s">
        <v>31</v>
      </c>
      <c r="C48" s="21" t="s">
        <v>32</v>
      </c>
      <c r="D48" s="22">
        <v>1</v>
      </c>
      <c r="E48" s="26"/>
      <c r="F48" s="3">
        <v>500000</v>
      </c>
      <c r="G48" s="3">
        <f t="shared" ref="G48:G51" si="1">D48*F48</f>
        <v>500000</v>
      </c>
      <c r="K48" s="74">
        <v>8300</v>
      </c>
      <c r="L48" s="74">
        <v>8300</v>
      </c>
      <c r="M48" s="74">
        <v>8300</v>
      </c>
    </row>
    <row r="49" spans="1:14" s="14" customFormat="1" ht="24.75" customHeight="1">
      <c r="A49" s="21">
        <v>3</v>
      </c>
      <c r="B49" s="25" t="s">
        <v>41</v>
      </c>
      <c r="C49" s="21" t="s">
        <v>23</v>
      </c>
      <c r="D49" s="22">
        <v>1</v>
      </c>
      <c r="E49" s="26"/>
      <c r="F49" s="3">
        <v>500000</v>
      </c>
      <c r="G49" s="3">
        <f t="shared" si="1"/>
        <v>500000</v>
      </c>
      <c r="I49" s="81">
        <f>G47+G48+G49+G50</f>
        <v>5420000</v>
      </c>
      <c r="K49" s="74">
        <v>9900</v>
      </c>
      <c r="L49" s="74">
        <v>9000</v>
      </c>
      <c r="M49" s="74">
        <v>9900</v>
      </c>
    </row>
    <row r="50" spans="1:14" s="14" customFormat="1" ht="24.75" customHeight="1">
      <c r="A50" s="21">
        <v>4</v>
      </c>
      <c r="B50" s="25" t="s">
        <v>34</v>
      </c>
      <c r="C50" s="21" t="s">
        <v>33</v>
      </c>
      <c r="D50" s="22">
        <v>45</v>
      </c>
      <c r="E50" s="26">
        <v>3</v>
      </c>
      <c r="F50" s="3">
        <v>20000</v>
      </c>
      <c r="G50" s="3">
        <f>D50*E50*F50</f>
        <v>2700000</v>
      </c>
      <c r="I50" s="67"/>
      <c r="K50" s="74">
        <v>4682</v>
      </c>
      <c r="L50" s="74">
        <v>4362</v>
      </c>
      <c r="M50" s="74">
        <v>4954</v>
      </c>
    </row>
    <row r="51" spans="1:14" s="14" customFormat="1" ht="24.75" customHeight="1">
      <c r="A51" s="21">
        <v>5</v>
      </c>
      <c r="B51" s="25" t="s">
        <v>43</v>
      </c>
      <c r="C51" s="21" t="s">
        <v>33</v>
      </c>
      <c r="D51" s="22">
        <v>5</v>
      </c>
      <c r="E51" s="26"/>
      <c r="F51" s="3">
        <v>500000</v>
      </c>
      <c r="G51" s="3">
        <f t="shared" si="1"/>
        <v>2500000</v>
      </c>
      <c r="I51" s="67"/>
      <c r="K51" s="74">
        <v>1600</v>
      </c>
      <c r="L51" s="74">
        <v>1600</v>
      </c>
      <c r="M51" s="74">
        <v>1600</v>
      </c>
    </row>
    <row r="52" spans="1:14" s="14" customFormat="1" ht="24.75" customHeight="1">
      <c r="A52" s="37"/>
      <c r="B52" s="68" t="s">
        <v>36</v>
      </c>
      <c r="C52" s="63"/>
      <c r="D52" s="64"/>
      <c r="E52" s="65"/>
      <c r="F52" s="66"/>
      <c r="G52" s="4">
        <f>SUM(G47:G51)</f>
        <v>7920000</v>
      </c>
      <c r="I52" s="67"/>
      <c r="K52" s="74">
        <v>5420</v>
      </c>
      <c r="L52" s="74">
        <v>5420</v>
      </c>
      <c r="M52" s="74">
        <v>5420</v>
      </c>
    </row>
    <row r="53" spans="1:14" s="14" customFormat="1" ht="24.75" customHeight="1">
      <c r="A53" s="37"/>
      <c r="B53" s="97" t="s">
        <v>48</v>
      </c>
      <c r="C53" s="98"/>
      <c r="D53" s="98"/>
      <c r="E53" s="98"/>
      <c r="F53" s="99"/>
      <c r="G53" s="4">
        <f>G52+G45+G26+G41</f>
        <v>32402000</v>
      </c>
      <c r="K53" s="74">
        <v>2500</v>
      </c>
      <c r="L53" s="74">
        <v>2500</v>
      </c>
      <c r="M53" s="74">
        <v>2500</v>
      </c>
    </row>
    <row r="54" spans="1:14" s="14" customFormat="1" ht="24.75" customHeight="1">
      <c r="A54" s="12"/>
      <c r="B54" s="12" t="s">
        <v>75</v>
      </c>
      <c r="C54" s="12"/>
      <c r="D54" s="12"/>
      <c r="E54" s="12"/>
      <c r="F54" s="12"/>
      <c r="G54" s="12"/>
      <c r="H54" s="13"/>
      <c r="I54" s="13"/>
      <c r="J54" s="13"/>
      <c r="K54" s="73">
        <f>SUM(K48:K53)</f>
        <v>32402</v>
      </c>
      <c r="L54" s="80">
        <f>SUM(L48:L53)</f>
        <v>31182</v>
      </c>
      <c r="M54" s="80">
        <f>SUM(M48:M53)</f>
        <v>32674</v>
      </c>
    </row>
    <row r="55" spans="1:14" s="14" customFormat="1" ht="24.75" customHeight="1">
      <c r="A55" s="15" t="s">
        <v>5</v>
      </c>
      <c r="B55" s="15" t="s">
        <v>6</v>
      </c>
      <c r="C55" s="15" t="s">
        <v>7</v>
      </c>
      <c r="D55" s="16" t="s">
        <v>29</v>
      </c>
      <c r="E55" s="17" t="s">
        <v>9</v>
      </c>
      <c r="F55" s="18" t="s">
        <v>10</v>
      </c>
      <c r="G55" s="19" t="s">
        <v>11</v>
      </c>
      <c r="K55" s="74"/>
    </row>
    <row r="56" spans="1:14" s="14" customFormat="1" ht="24.75" customHeight="1">
      <c r="A56" s="20" t="s">
        <v>12</v>
      </c>
      <c r="B56" s="33" t="s">
        <v>66</v>
      </c>
      <c r="C56" s="21"/>
      <c r="D56" s="22"/>
      <c r="E56" s="23"/>
      <c r="F56" s="24"/>
      <c r="G56" s="3"/>
      <c r="K56" s="74"/>
    </row>
    <row r="57" spans="1:14" s="14" customFormat="1" ht="24.75" customHeight="1">
      <c r="A57" s="20" t="s">
        <v>56</v>
      </c>
      <c r="B57" s="21" t="s">
        <v>13</v>
      </c>
      <c r="C57" s="21"/>
      <c r="D57" s="22"/>
      <c r="E57" s="23"/>
      <c r="F57" s="24"/>
      <c r="G57" s="3"/>
      <c r="K57" s="74"/>
    </row>
    <row r="58" spans="1:14" s="14" customFormat="1" ht="24.75" customHeight="1">
      <c r="A58" s="21">
        <v>1</v>
      </c>
      <c r="B58" s="25" t="s">
        <v>40</v>
      </c>
      <c r="C58" s="21" t="s">
        <v>14</v>
      </c>
      <c r="D58" s="22">
        <v>2</v>
      </c>
      <c r="E58" s="26">
        <v>1</v>
      </c>
      <c r="F58" s="27">
        <v>200000</v>
      </c>
      <c r="G58" s="3">
        <f>D58*E58*F58</f>
        <v>400000</v>
      </c>
      <c r="K58" s="74"/>
    </row>
    <row r="59" spans="1:14" s="14" customFormat="1" ht="24.75" customHeight="1">
      <c r="A59" s="21">
        <v>2</v>
      </c>
      <c r="B59" s="25" t="s">
        <v>114</v>
      </c>
      <c r="C59" s="21" t="s">
        <v>14</v>
      </c>
      <c r="D59" s="22">
        <v>6</v>
      </c>
      <c r="E59" s="26">
        <v>3</v>
      </c>
      <c r="F59" s="27">
        <v>100000</v>
      </c>
      <c r="G59" s="3">
        <f>D59*E59*F59</f>
        <v>1800000</v>
      </c>
      <c r="K59" s="74"/>
    </row>
    <row r="60" spans="1:14" s="14" customFormat="1" ht="24.75" customHeight="1">
      <c r="A60" s="21">
        <v>3</v>
      </c>
      <c r="B60" s="25" t="s">
        <v>15</v>
      </c>
      <c r="C60" s="21" t="s">
        <v>16</v>
      </c>
      <c r="D60" s="22">
        <v>8</v>
      </c>
      <c r="E60" s="26">
        <v>5</v>
      </c>
      <c r="F60" s="27">
        <v>40000</v>
      </c>
      <c r="G60" s="3">
        <f>D60*E60*F60</f>
        <v>1600000</v>
      </c>
      <c r="K60" s="74"/>
    </row>
    <row r="61" spans="1:14" s="14" customFormat="1" ht="24.75" customHeight="1">
      <c r="A61" s="21">
        <v>4</v>
      </c>
      <c r="B61" s="25" t="s">
        <v>53</v>
      </c>
      <c r="C61" s="21" t="s">
        <v>14</v>
      </c>
      <c r="D61" s="22">
        <v>4</v>
      </c>
      <c r="E61" s="26">
        <v>3</v>
      </c>
      <c r="F61" s="27">
        <v>100000</v>
      </c>
      <c r="G61" s="3">
        <f>D61*E61*F61</f>
        <v>1200000</v>
      </c>
      <c r="K61" s="74"/>
    </row>
    <row r="62" spans="1:14" s="70" customFormat="1" ht="24.75" customHeight="1">
      <c r="A62" s="28"/>
      <c r="B62" s="28" t="s">
        <v>59</v>
      </c>
      <c r="C62" s="28"/>
      <c r="D62" s="29"/>
      <c r="E62" s="30"/>
      <c r="F62" s="31"/>
      <c r="G62" s="69">
        <f>SUM(G58:G61)</f>
        <v>5000000</v>
      </c>
      <c r="H62" s="32"/>
      <c r="I62" s="32"/>
      <c r="J62" s="32"/>
      <c r="K62" s="75"/>
      <c r="L62" s="32"/>
      <c r="M62" s="32"/>
      <c r="N62" s="32"/>
    </row>
    <row r="63" spans="1:14" s="14" customFormat="1" ht="24.75" customHeight="1">
      <c r="A63" s="20" t="s">
        <v>56</v>
      </c>
      <c r="B63" s="21" t="s">
        <v>18</v>
      </c>
      <c r="C63" s="33"/>
      <c r="D63" s="34"/>
      <c r="E63" s="23"/>
      <c r="F63" s="35"/>
      <c r="G63" s="5"/>
      <c r="K63" s="74"/>
    </row>
    <row r="64" spans="1:14" s="14" customFormat="1" ht="24.75" customHeight="1">
      <c r="A64" s="20">
        <v>1</v>
      </c>
      <c r="B64" s="25" t="s">
        <v>115</v>
      </c>
      <c r="C64" s="21" t="s">
        <v>14</v>
      </c>
      <c r="D64" s="22">
        <v>5</v>
      </c>
      <c r="E64" s="26">
        <v>3</v>
      </c>
      <c r="F64" s="27">
        <v>35000</v>
      </c>
      <c r="G64" s="3">
        <f>D64*E64*F64</f>
        <v>525000</v>
      </c>
      <c r="K64" s="74"/>
    </row>
    <row r="65" spans="1:14" s="14" customFormat="1" ht="24.75" customHeight="1">
      <c r="A65" s="21">
        <v>2</v>
      </c>
      <c r="B65" s="25" t="s">
        <v>64</v>
      </c>
      <c r="C65" s="21" t="s">
        <v>14</v>
      </c>
      <c r="D65" s="22">
        <v>5</v>
      </c>
      <c r="E65" s="26">
        <v>25</v>
      </c>
      <c r="F65" s="27">
        <v>35000</v>
      </c>
      <c r="G65" s="3">
        <f>D65*E65*F65</f>
        <v>4375000</v>
      </c>
      <c r="K65" s="74"/>
    </row>
    <row r="66" spans="1:14" s="14" customFormat="1" ht="24.75" customHeight="1">
      <c r="A66" s="28"/>
      <c r="B66" s="28" t="s">
        <v>59</v>
      </c>
      <c r="C66" s="28"/>
      <c r="D66" s="29"/>
      <c r="E66" s="30"/>
      <c r="F66" s="36"/>
      <c r="G66" s="69">
        <f>SUM(G64:G65)</f>
        <v>4900000</v>
      </c>
      <c r="H66" s="32"/>
      <c r="I66" s="32"/>
      <c r="J66" s="32"/>
      <c r="K66" s="75"/>
      <c r="L66" s="32"/>
      <c r="M66" s="32"/>
      <c r="N66" s="32"/>
    </row>
    <row r="67" spans="1:14" s="14" customFormat="1" ht="24.75" customHeight="1">
      <c r="A67" s="37"/>
      <c r="B67" s="102" t="s">
        <v>19</v>
      </c>
      <c r="C67" s="103"/>
      <c r="D67" s="103"/>
      <c r="E67" s="103"/>
      <c r="F67" s="104"/>
      <c r="G67" s="4">
        <f>G62+G66</f>
        <v>9900000</v>
      </c>
      <c r="K67" s="74"/>
    </row>
    <row r="68" spans="1:14" s="14" customFormat="1" ht="24.75" customHeight="1">
      <c r="A68" s="20" t="s">
        <v>17</v>
      </c>
      <c r="B68" s="38" t="s">
        <v>37</v>
      </c>
      <c r="C68" s="39" t="s">
        <v>7</v>
      </c>
      <c r="D68" s="40" t="s">
        <v>21</v>
      </c>
      <c r="E68" s="41" t="s">
        <v>22</v>
      </c>
      <c r="F68" s="42" t="s">
        <v>10</v>
      </c>
      <c r="G68" s="43" t="s">
        <v>11</v>
      </c>
      <c r="K68" s="74"/>
    </row>
    <row r="69" spans="1:14" s="14" customFormat="1" ht="24.75" customHeight="1">
      <c r="A69" s="33" t="s">
        <v>56</v>
      </c>
      <c r="B69" s="38" t="s">
        <v>44</v>
      </c>
      <c r="C69" s="39"/>
      <c r="D69" s="34"/>
      <c r="E69" s="41"/>
      <c r="F69" s="42"/>
      <c r="G69" s="43"/>
      <c r="K69" s="74"/>
    </row>
    <row r="70" spans="1:14" s="14" customFormat="1" ht="24.75" customHeight="1">
      <c r="A70" s="21">
        <v>1</v>
      </c>
      <c r="B70" s="44" t="s">
        <v>67</v>
      </c>
      <c r="C70" s="21" t="s">
        <v>65</v>
      </c>
      <c r="D70" s="45"/>
      <c r="E70" s="46">
        <v>19</v>
      </c>
      <c r="F70" s="24">
        <v>8000</v>
      </c>
      <c r="G70" s="3">
        <f>E70*F70</f>
        <v>152000</v>
      </c>
      <c r="I70" s="47"/>
      <c r="J70" s="48"/>
      <c r="K70" s="49"/>
      <c r="L70" s="49"/>
      <c r="M70" s="48"/>
      <c r="N70" s="48"/>
    </row>
    <row r="71" spans="1:14" s="14" customFormat="1" ht="24.75" customHeight="1">
      <c r="A71" s="21">
        <v>2</v>
      </c>
      <c r="B71" s="44" t="s">
        <v>68</v>
      </c>
      <c r="C71" s="21" t="s">
        <v>65</v>
      </c>
      <c r="D71" s="45"/>
      <c r="E71" s="46">
        <v>20</v>
      </c>
      <c r="F71" s="24">
        <v>8000</v>
      </c>
      <c r="G71" s="3">
        <f>E71*F71</f>
        <v>160000</v>
      </c>
      <c r="I71" s="47"/>
      <c r="J71" s="48"/>
      <c r="K71" s="49"/>
      <c r="L71" s="49"/>
      <c r="M71" s="48"/>
      <c r="N71" s="48"/>
    </row>
    <row r="72" spans="1:14" s="14" customFormat="1" ht="24.75" customHeight="1">
      <c r="A72" s="21"/>
      <c r="B72" s="50" t="s">
        <v>59</v>
      </c>
      <c r="C72" s="21"/>
      <c r="D72" s="45"/>
      <c r="E72" s="46"/>
      <c r="F72" s="24"/>
      <c r="G72" s="3">
        <f>SUM(G70:G71)</f>
        <v>312000</v>
      </c>
      <c r="I72" s="47"/>
      <c r="J72" s="48"/>
      <c r="K72" s="49"/>
      <c r="L72" s="49"/>
      <c r="M72" s="48"/>
      <c r="N72" s="48"/>
    </row>
    <row r="73" spans="1:14" s="14" customFormat="1" ht="24.75" customHeight="1">
      <c r="A73" s="33" t="s">
        <v>56</v>
      </c>
      <c r="B73" s="51" t="s">
        <v>54</v>
      </c>
      <c r="C73" s="33" t="s">
        <v>52</v>
      </c>
      <c r="D73" s="52" t="s">
        <v>8</v>
      </c>
      <c r="E73" s="53" t="s">
        <v>9</v>
      </c>
      <c r="F73" s="54" t="s">
        <v>10</v>
      </c>
      <c r="G73" s="5" t="s">
        <v>11</v>
      </c>
      <c r="I73" s="47"/>
      <c r="J73" s="48"/>
      <c r="K73" s="49"/>
      <c r="L73" s="49"/>
      <c r="M73" s="48"/>
      <c r="N73" s="48"/>
    </row>
    <row r="74" spans="1:14" s="14" customFormat="1" ht="24.75" customHeight="1">
      <c r="A74" s="21">
        <v>1</v>
      </c>
      <c r="B74" s="44" t="s">
        <v>55</v>
      </c>
      <c r="C74" s="21" t="s">
        <v>51</v>
      </c>
      <c r="D74" s="45">
        <v>5</v>
      </c>
      <c r="E74" s="46">
        <v>2</v>
      </c>
      <c r="F74" s="24">
        <v>30000</v>
      </c>
      <c r="G74" s="3">
        <f>D74*E74*F74</f>
        <v>300000</v>
      </c>
      <c r="I74" s="47"/>
      <c r="J74" s="48"/>
      <c r="K74" s="49"/>
      <c r="L74" s="49"/>
      <c r="M74" s="48"/>
      <c r="N74" s="48"/>
    </row>
    <row r="75" spans="1:14" s="14" customFormat="1" ht="24.75" customHeight="1">
      <c r="A75" s="21">
        <v>2</v>
      </c>
      <c r="B75" s="44" t="s">
        <v>69</v>
      </c>
      <c r="C75" s="21" t="s">
        <v>51</v>
      </c>
      <c r="D75" s="45">
        <v>5</v>
      </c>
      <c r="E75" s="46">
        <v>5</v>
      </c>
      <c r="F75" s="24">
        <v>30000</v>
      </c>
      <c r="G75" s="3">
        <f>D75*E75*F75</f>
        <v>750000</v>
      </c>
      <c r="I75" s="47"/>
      <c r="J75" s="48"/>
      <c r="K75" s="49"/>
      <c r="L75" s="49"/>
      <c r="M75" s="48"/>
      <c r="N75" s="48"/>
    </row>
    <row r="76" spans="1:14" s="14" customFormat="1" ht="24.75" customHeight="1">
      <c r="A76" s="21">
        <v>3</v>
      </c>
      <c r="B76" s="44" t="s">
        <v>70</v>
      </c>
      <c r="C76" s="21" t="s">
        <v>51</v>
      </c>
      <c r="D76" s="45">
        <v>5</v>
      </c>
      <c r="E76" s="46">
        <v>5</v>
      </c>
      <c r="F76" s="24">
        <v>30000</v>
      </c>
      <c r="G76" s="3">
        <f t="shared" ref="G76:G79" si="2">D76*E76*F76</f>
        <v>750000</v>
      </c>
      <c r="I76" s="47"/>
      <c r="J76" s="48"/>
      <c r="K76" s="49"/>
      <c r="L76" s="49"/>
      <c r="M76" s="48"/>
      <c r="N76" s="48"/>
    </row>
    <row r="77" spans="1:14" s="14" customFormat="1" ht="24.75" customHeight="1">
      <c r="A77" s="21">
        <v>4</v>
      </c>
      <c r="B77" s="44" t="s">
        <v>71</v>
      </c>
      <c r="C77" s="21" t="s">
        <v>51</v>
      </c>
      <c r="D77" s="45">
        <v>5</v>
      </c>
      <c r="E77" s="46">
        <v>5</v>
      </c>
      <c r="F77" s="24">
        <v>30000</v>
      </c>
      <c r="G77" s="3">
        <f t="shared" si="2"/>
        <v>750000</v>
      </c>
      <c r="I77" s="47"/>
      <c r="J77" s="48"/>
      <c r="K77" s="49"/>
      <c r="L77" s="49"/>
      <c r="M77" s="48"/>
      <c r="N77" s="48"/>
    </row>
    <row r="78" spans="1:14" s="14" customFormat="1" ht="24.75" customHeight="1">
      <c r="A78" s="21">
        <v>5</v>
      </c>
      <c r="B78" s="44" t="s">
        <v>72</v>
      </c>
      <c r="C78" s="21" t="s">
        <v>51</v>
      </c>
      <c r="D78" s="45">
        <v>5</v>
      </c>
      <c r="E78" s="46">
        <v>5</v>
      </c>
      <c r="F78" s="24">
        <v>30000</v>
      </c>
      <c r="G78" s="3">
        <f t="shared" si="2"/>
        <v>750000</v>
      </c>
      <c r="I78" s="47"/>
      <c r="J78" s="48"/>
      <c r="K78" s="49"/>
      <c r="L78" s="49"/>
      <c r="M78" s="48"/>
      <c r="N78" s="48"/>
    </row>
    <row r="79" spans="1:14" s="14" customFormat="1" ht="24.75" customHeight="1">
      <c r="A79" s="21">
        <v>6</v>
      </c>
      <c r="B79" s="44" t="s">
        <v>73</v>
      </c>
      <c r="C79" s="21" t="s">
        <v>51</v>
      </c>
      <c r="D79" s="45">
        <v>5</v>
      </c>
      <c r="E79" s="46">
        <v>5</v>
      </c>
      <c r="F79" s="24">
        <v>30000</v>
      </c>
      <c r="G79" s="3">
        <f t="shared" si="2"/>
        <v>750000</v>
      </c>
      <c r="I79" s="47"/>
      <c r="J79" s="48"/>
      <c r="K79" s="49"/>
      <c r="L79" s="49"/>
      <c r="M79" s="48"/>
      <c r="N79" s="48"/>
    </row>
    <row r="80" spans="1:14" s="14" customFormat="1" ht="24.75" customHeight="1">
      <c r="A80" s="21"/>
      <c r="B80" s="50" t="s">
        <v>59</v>
      </c>
      <c r="C80" s="21"/>
      <c r="D80" s="45"/>
      <c r="E80" s="46"/>
      <c r="F80" s="24"/>
      <c r="G80" s="3">
        <f>SUM(G74:G79)</f>
        <v>4050000</v>
      </c>
      <c r="I80" s="47"/>
      <c r="J80" s="48"/>
      <c r="K80" s="49"/>
      <c r="L80" s="49"/>
      <c r="M80" s="48"/>
      <c r="N80" s="48"/>
    </row>
    <row r="81" spans="1:12" s="14" customFormat="1" ht="24.75" customHeight="1">
      <c r="A81" s="37"/>
      <c r="B81" s="55" t="s">
        <v>48</v>
      </c>
      <c r="C81" s="56"/>
      <c r="D81" s="57"/>
      <c r="E81" s="58"/>
      <c r="F81" s="59"/>
      <c r="G81" s="60">
        <f>G72+G80</f>
        <v>4362000</v>
      </c>
      <c r="K81" s="74"/>
    </row>
    <row r="82" spans="1:12" s="14" customFormat="1" ht="24.75" customHeight="1">
      <c r="A82" s="20" t="s">
        <v>20</v>
      </c>
      <c r="B82" s="38" t="s">
        <v>39</v>
      </c>
      <c r="C82" s="33" t="s">
        <v>7</v>
      </c>
      <c r="D82" s="34" t="s">
        <v>9</v>
      </c>
      <c r="E82" s="23" t="s">
        <v>25</v>
      </c>
      <c r="F82" s="61" t="s">
        <v>10</v>
      </c>
      <c r="G82" s="5" t="s">
        <v>11</v>
      </c>
      <c r="K82" s="74"/>
    </row>
    <row r="83" spans="1:12" s="14" customFormat="1" ht="24.75" customHeight="1">
      <c r="A83" s="21">
        <v>1</v>
      </c>
      <c r="B83" s="25" t="s">
        <v>60</v>
      </c>
      <c r="C83" s="21" t="s">
        <v>26</v>
      </c>
      <c r="D83" s="22">
        <v>9</v>
      </c>
      <c r="E83" s="26">
        <v>6</v>
      </c>
      <c r="F83" s="62">
        <v>150000</v>
      </c>
      <c r="G83" s="3">
        <f>D83*E83*F83</f>
        <v>8100000</v>
      </c>
      <c r="K83" s="74"/>
    </row>
    <row r="84" spans="1:12" s="14" customFormat="1" ht="24.75" customHeight="1">
      <c r="A84" s="21">
        <v>2</v>
      </c>
      <c r="B84" s="25" t="s">
        <v>61</v>
      </c>
      <c r="C84" s="21" t="s">
        <v>26</v>
      </c>
      <c r="D84" s="22">
        <v>3</v>
      </c>
      <c r="E84" s="26">
        <v>2</v>
      </c>
      <c r="F84" s="62">
        <v>150000</v>
      </c>
      <c r="G84" s="3">
        <f>D84*E84*F84</f>
        <v>900000</v>
      </c>
      <c r="K84" s="74"/>
    </row>
    <row r="85" spans="1:12" s="14" customFormat="1" ht="24.75" customHeight="1">
      <c r="A85" s="37"/>
      <c r="B85" s="63" t="s">
        <v>49</v>
      </c>
      <c r="C85" s="37"/>
      <c r="D85" s="64"/>
      <c r="E85" s="65"/>
      <c r="F85" s="66"/>
      <c r="G85" s="4">
        <f>SUM(G83:G84)</f>
        <v>9000000</v>
      </c>
      <c r="K85" s="74"/>
    </row>
    <row r="86" spans="1:12" s="14" customFormat="1" ht="24.75" customHeight="1">
      <c r="A86" s="20" t="s">
        <v>24</v>
      </c>
      <c r="B86" s="38" t="s">
        <v>28</v>
      </c>
      <c r="C86" s="33" t="s">
        <v>7</v>
      </c>
      <c r="D86" s="34" t="s">
        <v>29</v>
      </c>
      <c r="E86" s="23" t="s">
        <v>30</v>
      </c>
      <c r="F86" s="61" t="s">
        <v>10</v>
      </c>
      <c r="G86" s="5" t="s">
        <v>11</v>
      </c>
      <c r="K86" s="74"/>
    </row>
    <row r="87" spans="1:12" s="14" customFormat="1" ht="24.75" customHeight="1">
      <c r="A87" s="21">
        <v>1</v>
      </c>
      <c r="B87" s="25" t="s">
        <v>42</v>
      </c>
      <c r="C87" s="21" t="s">
        <v>14</v>
      </c>
      <c r="D87" s="22">
        <v>43</v>
      </c>
      <c r="E87" s="26"/>
      <c r="F87" s="3">
        <v>40000</v>
      </c>
      <c r="G87" s="3">
        <f>D87*F87</f>
        <v>1720000</v>
      </c>
      <c r="K87" s="74"/>
    </row>
    <row r="88" spans="1:12" s="14" customFormat="1" ht="24.75" customHeight="1">
      <c r="A88" s="21">
        <v>2</v>
      </c>
      <c r="B88" s="25" t="s">
        <v>31</v>
      </c>
      <c r="C88" s="21" t="s">
        <v>32</v>
      </c>
      <c r="D88" s="22">
        <v>1</v>
      </c>
      <c r="E88" s="26"/>
      <c r="F88" s="3">
        <v>500000</v>
      </c>
      <c r="G88" s="3">
        <f t="shared" ref="G88:G89" si="3">D88*F88</f>
        <v>500000</v>
      </c>
      <c r="K88" s="74"/>
    </row>
    <row r="89" spans="1:12" s="14" customFormat="1" ht="24.75" customHeight="1">
      <c r="A89" s="21">
        <v>3</v>
      </c>
      <c r="B89" s="25" t="s">
        <v>41</v>
      </c>
      <c r="C89" s="21" t="s">
        <v>23</v>
      </c>
      <c r="D89" s="22">
        <v>1</v>
      </c>
      <c r="E89" s="26"/>
      <c r="F89" s="3">
        <v>500000</v>
      </c>
      <c r="G89" s="3">
        <f t="shared" si="3"/>
        <v>500000</v>
      </c>
      <c r="K89" s="74"/>
    </row>
    <row r="90" spans="1:12" s="14" customFormat="1" ht="24.75" customHeight="1">
      <c r="A90" s="21">
        <v>4</v>
      </c>
      <c r="B90" s="25" t="s">
        <v>34</v>
      </c>
      <c r="C90" s="21" t="s">
        <v>33</v>
      </c>
      <c r="D90" s="22">
        <v>45</v>
      </c>
      <c r="E90" s="26">
        <v>3</v>
      </c>
      <c r="F90" s="3">
        <v>20000</v>
      </c>
      <c r="G90" s="3">
        <f>D90*E90*F90</f>
        <v>2700000</v>
      </c>
      <c r="I90" s="67"/>
      <c r="K90" s="74"/>
      <c r="L90" s="13" t="s">
        <v>35</v>
      </c>
    </row>
    <row r="91" spans="1:12" s="14" customFormat="1" ht="24.75" customHeight="1">
      <c r="A91" s="21">
        <v>5</v>
      </c>
      <c r="B91" s="25" t="s">
        <v>43</v>
      </c>
      <c r="C91" s="21" t="s">
        <v>33</v>
      </c>
      <c r="D91" s="22">
        <v>5</v>
      </c>
      <c r="E91" s="26"/>
      <c r="F91" s="3">
        <v>500000</v>
      </c>
      <c r="G91" s="3">
        <f t="shared" ref="G91" si="4">D91*F91</f>
        <v>2500000</v>
      </c>
      <c r="I91" s="67"/>
      <c r="K91" s="74"/>
    </row>
    <row r="92" spans="1:12" s="14" customFormat="1" ht="24.75" customHeight="1">
      <c r="A92" s="37"/>
      <c r="B92" s="68" t="s">
        <v>36</v>
      </c>
      <c r="C92" s="63"/>
      <c r="D92" s="64"/>
      <c r="E92" s="65"/>
      <c r="F92" s="66"/>
      <c r="G92" s="4">
        <f>SUM(G87:G91)</f>
        <v>7920000</v>
      </c>
      <c r="I92" s="67"/>
      <c r="K92" s="74"/>
    </row>
    <row r="93" spans="1:12" s="14" customFormat="1" ht="24.75" customHeight="1">
      <c r="A93" s="37"/>
      <c r="B93" s="105" t="s">
        <v>48</v>
      </c>
      <c r="C93" s="105"/>
      <c r="D93" s="105"/>
      <c r="E93" s="105"/>
      <c r="F93" s="105"/>
      <c r="G93" s="4">
        <f>G62+G66+G81+G85+G92</f>
        <v>31182000</v>
      </c>
      <c r="K93" s="74"/>
    </row>
    <row r="94" spans="1:12" s="87" customFormat="1" ht="24.75" customHeight="1">
      <c r="A94" s="84"/>
      <c r="B94" s="85"/>
      <c r="C94" s="85"/>
      <c r="D94" s="85"/>
      <c r="E94" s="85"/>
      <c r="F94" s="85"/>
      <c r="G94" s="86"/>
      <c r="K94" s="88"/>
    </row>
    <row r="95" spans="1:12" s="87" customFormat="1" ht="24.75" customHeight="1">
      <c r="A95" s="84"/>
      <c r="B95" s="85"/>
      <c r="C95" s="85"/>
      <c r="D95" s="85"/>
      <c r="E95" s="85"/>
      <c r="F95" s="85"/>
      <c r="G95" s="86"/>
      <c r="K95" s="88"/>
    </row>
    <row r="96" spans="1:12" s="87" customFormat="1" ht="24.75" customHeight="1">
      <c r="A96" s="84"/>
      <c r="B96" s="85"/>
      <c r="C96" s="85"/>
      <c r="D96" s="85"/>
      <c r="E96" s="85"/>
      <c r="F96" s="85"/>
      <c r="G96" s="86"/>
      <c r="K96" s="88"/>
    </row>
    <row r="97" spans="1:14" s="14" customFormat="1" ht="24.75" customHeight="1">
      <c r="A97" s="12"/>
      <c r="B97" s="12" t="s">
        <v>74</v>
      </c>
      <c r="C97" s="12"/>
      <c r="D97" s="12"/>
      <c r="E97" s="12"/>
      <c r="F97" s="12"/>
      <c r="G97" s="12"/>
      <c r="H97" s="13"/>
      <c r="I97" s="13"/>
      <c r="J97" s="13"/>
      <c r="K97" s="73"/>
      <c r="L97" s="13"/>
      <c r="M97" s="13"/>
    </row>
    <row r="98" spans="1:14" s="14" customFormat="1" ht="24.75" customHeight="1">
      <c r="A98" s="15" t="s">
        <v>5</v>
      </c>
      <c r="B98" s="15" t="s">
        <v>6</v>
      </c>
      <c r="C98" s="15" t="s">
        <v>7</v>
      </c>
      <c r="D98" s="16" t="s">
        <v>29</v>
      </c>
      <c r="E98" s="17" t="s">
        <v>9</v>
      </c>
      <c r="F98" s="18" t="s">
        <v>10</v>
      </c>
      <c r="G98" s="19" t="s">
        <v>11</v>
      </c>
      <c r="K98" s="74"/>
    </row>
    <row r="99" spans="1:14" s="14" customFormat="1" ht="24.75" customHeight="1">
      <c r="A99" s="20" t="s">
        <v>12</v>
      </c>
      <c r="B99" s="33" t="s">
        <v>66</v>
      </c>
      <c r="C99" s="21"/>
      <c r="D99" s="22"/>
      <c r="E99" s="23"/>
      <c r="F99" s="24"/>
      <c r="G99" s="3"/>
      <c r="K99" s="74"/>
    </row>
    <row r="100" spans="1:14" s="14" customFormat="1" ht="24.75" customHeight="1">
      <c r="A100" s="20" t="s">
        <v>56</v>
      </c>
      <c r="B100" s="21" t="s">
        <v>13</v>
      </c>
      <c r="C100" s="21"/>
      <c r="D100" s="22"/>
      <c r="E100" s="23"/>
      <c r="F100" s="24"/>
      <c r="G100" s="3"/>
      <c r="K100" s="74"/>
    </row>
    <row r="101" spans="1:14" s="14" customFormat="1" ht="24.75" customHeight="1">
      <c r="A101" s="21">
        <v>1</v>
      </c>
      <c r="B101" s="25" t="s">
        <v>40</v>
      </c>
      <c r="C101" s="21" t="s">
        <v>14</v>
      </c>
      <c r="D101" s="22">
        <v>2</v>
      </c>
      <c r="E101" s="26">
        <v>1</v>
      </c>
      <c r="F101" s="27">
        <v>200000</v>
      </c>
      <c r="G101" s="3">
        <f>D101*E101*F101</f>
        <v>400000</v>
      </c>
      <c r="K101" s="74"/>
    </row>
    <row r="102" spans="1:14" s="14" customFormat="1" ht="24.75" customHeight="1">
      <c r="A102" s="21">
        <v>2</v>
      </c>
      <c r="B102" s="25" t="s">
        <v>114</v>
      </c>
      <c r="C102" s="21" t="s">
        <v>14</v>
      </c>
      <c r="D102" s="22">
        <v>6</v>
      </c>
      <c r="E102" s="26">
        <v>3</v>
      </c>
      <c r="F102" s="27">
        <v>100000</v>
      </c>
      <c r="G102" s="3">
        <f>D102*E102*F102</f>
        <v>1800000</v>
      </c>
      <c r="K102" s="74"/>
    </row>
    <row r="103" spans="1:14" s="14" customFormat="1" ht="24.75" customHeight="1">
      <c r="A103" s="21">
        <v>3</v>
      </c>
      <c r="B103" s="25" t="s">
        <v>15</v>
      </c>
      <c r="C103" s="21" t="s">
        <v>16</v>
      </c>
      <c r="D103" s="22">
        <v>8</v>
      </c>
      <c r="E103" s="26">
        <v>5</v>
      </c>
      <c r="F103" s="27">
        <v>40000</v>
      </c>
      <c r="G103" s="3">
        <f>D103*E103*F103</f>
        <v>1600000</v>
      </c>
      <c r="K103" s="74"/>
    </row>
    <row r="104" spans="1:14" s="14" customFormat="1" ht="24.75" customHeight="1">
      <c r="A104" s="21">
        <v>4</v>
      </c>
      <c r="B104" s="25" t="s">
        <v>53</v>
      </c>
      <c r="C104" s="21" t="s">
        <v>14</v>
      </c>
      <c r="D104" s="22">
        <v>4</v>
      </c>
      <c r="E104" s="26">
        <v>3</v>
      </c>
      <c r="F104" s="27">
        <v>100000</v>
      </c>
      <c r="G104" s="3">
        <f>D104*E104*F104</f>
        <v>1200000</v>
      </c>
      <c r="K104" s="74"/>
    </row>
    <row r="105" spans="1:14" s="70" customFormat="1" ht="24.75" customHeight="1">
      <c r="A105" s="28"/>
      <c r="B105" s="28" t="s">
        <v>59</v>
      </c>
      <c r="C105" s="28"/>
      <c r="D105" s="29"/>
      <c r="E105" s="30"/>
      <c r="F105" s="31"/>
      <c r="G105" s="69">
        <f>SUM(G101:G104)</f>
        <v>5000000</v>
      </c>
      <c r="H105" s="32"/>
      <c r="I105" s="32"/>
      <c r="J105" s="32"/>
      <c r="K105" s="75"/>
      <c r="L105" s="32"/>
      <c r="M105" s="32"/>
      <c r="N105" s="32"/>
    </row>
    <row r="106" spans="1:14" s="14" customFormat="1" ht="24.75" customHeight="1">
      <c r="A106" s="20" t="s">
        <v>56</v>
      </c>
      <c r="B106" s="21" t="s">
        <v>18</v>
      </c>
      <c r="C106" s="33"/>
      <c r="D106" s="34"/>
      <c r="E106" s="23"/>
      <c r="F106" s="35"/>
      <c r="G106" s="5"/>
      <c r="K106" s="74"/>
    </row>
    <row r="107" spans="1:14" s="14" customFormat="1" ht="24.75" customHeight="1">
      <c r="A107" s="20">
        <v>1</v>
      </c>
      <c r="B107" s="25" t="s">
        <v>115</v>
      </c>
      <c r="C107" s="21" t="s">
        <v>14</v>
      </c>
      <c r="D107" s="22">
        <v>5</v>
      </c>
      <c r="E107" s="26">
        <v>3</v>
      </c>
      <c r="F107" s="27">
        <v>35000</v>
      </c>
      <c r="G107" s="3">
        <f>D107*E107*F107</f>
        <v>525000</v>
      </c>
      <c r="K107" s="74"/>
    </row>
    <row r="108" spans="1:14" s="14" customFormat="1" ht="24.75" customHeight="1">
      <c r="A108" s="21">
        <v>2</v>
      </c>
      <c r="B108" s="25" t="s">
        <v>76</v>
      </c>
      <c r="C108" s="21" t="s">
        <v>14</v>
      </c>
      <c r="D108" s="22">
        <v>5</v>
      </c>
      <c r="E108" s="26">
        <v>25</v>
      </c>
      <c r="F108" s="27">
        <v>35000</v>
      </c>
      <c r="G108" s="3">
        <f>D108*E108*F108</f>
        <v>4375000</v>
      </c>
      <c r="K108" s="74"/>
    </row>
    <row r="109" spans="1:14" s="14" customFormat="1" ht="24.75" customHeight="1">
      <c r="A109" s="28"/>
      <c r="B109" s="28" t="s">
        <v>59</v>
      </c>
      <c r="C109" s="28"/>
      <c r="D109" s="29"/>
      <c r="E109" s="30"/>
      <c r="F109" s="36"/>
      <c r="G109" s="69">
        <f>SUM(G107:G108)</f>
        <v>4900000</v>
      </c>
      <c r="H109" s="32"/>
      <c r="I109" s="32"/>
      <c r="J109" s="32"/>
      <c r="K109" s="75"/>
      <c r="L109" s="32"/>
      <c r="M109" s="32"/>
      <c r="N109" s="32"/>
    </row>
    <row r="110" spans="1:14" s="14" customFormat="1" ht="24.75" customHeight="1">
      <c r="A110" s="37"/>
      <c r="B110" s="102" t="s">
        <v>19</v>
      </c>
      <c r="C110" s="103"/>
      <c r="D110" s="103"/>
      <c r="E110" s="103"/>
      <c r="F110" s="104"/>
      <c r="G110" s="4">
        <f>G105+G109</f>
        <v>9900000</v>
      </c>
      <c r="K110" s="74"/>
    </row>
    <row r="111" spans="1:14" s="14" customFormat="1" ht="24.75" customHeight="1">
      <c r="A111" s="20" t="s">
        <v>17</v>
      </c>
      <c r="B111" s="38" t="s">
        <v>37</v>
      </c>
      <c r="C111" s="39" t="s">
        <v>7</v>
      </c>
      <c r="D111" s="40" t="s">
        <v>21</v>
      </c>
      <c r="E111" s="41" t="s">
        <v>22</v>
      </c>
      <c r="F111" s="42" t="s">
        <v>10</v>
      </c>
      <c r="G111" s="43" t="s">
        <v>11</v>
      </c>
      <c r="K111" s="74"/>
    </row>
    <row r="112" spans="1:14" s="14" customFormat="1" ht="24.75" customHeight="1">
      <c r="A112" s="33" t="s">
        <v>56</v>
      </c>
      <c r="B112" s="38" t="s">
        <v>44</v>
      </c>
      <c r="C112" s="39"/>
      <c r="D112" s="34"/>
      <c r="E112" s="41"/>
      <c r="F112" s="42"/>
      <c r="G112" s="43"/>
      <c r="K112" s="74"/>
    </row>
    <row r="113" spans="1:14" s="14" customFormat="1" ht="24.75" customHeight="1">
      <c r="A113" s="21">
        <v>1</v>
      </c>
      <c r="B113" s="44" t="s">
        <v>77</v>
      </c>
      <c r="C113" s="21" t="s">
        <v>65</v>
      </c>
      <c r="D113" s="45"/>
      <c r="E113" s="46">
        <v>56</v>
      </c>
      <c r="F113" s="24">
        <v>8000</v>
      </c>
      <c r="G113" s="3">
        <f>E113*F113</f>
        <v>448000</v>
      </c>
      <c r="I113" s="47"/>
      <c r="J113" s="48"/>
      <c r="K113" s="49"/>
      <c r="L113" s="49"/>
      <c r="M113" s="48"/>
      <c r="N113" s="48"/>
    </row>
    <row r="114" spans="1:14" s="14" customFormat="1" ht="24.75" customHeight="1">
      <c r="A114" s="21">
        <v>2</v>
      </c>
      <c r="B114" s="44" t="s">
        <v>78</v>
      </c>
      <c r="C114" s="21" t="s">
        <v>65</v>
      </c>
      <c r="D114" s="45"/>
      <c r="E114" s="46">
        <v>57</v>
      </c>
      <c r="F114" s="24">
        <v>8000</v>
      </c>
      <c r="G114" s="3">
        <f>E114*F114</f>
        <v>456000</v>
      </c>
      <c r="I114" s="47"/>
      <c r="J114" s="48"/>
      <c r="K114" s="49"/>
      <c r="L114" s="49"/>
      <c r="M114" s="48"/>
      <c r="N114" s="48"/>
    </row>
    <row r="115" spans="1:14" s="14" customFormat="1" ht="24.75" customHeight="1">
      <c r="A115" s="21"/>
      <c r="B115" s="50" t="s">
        <v>59</v>
      </c>
      <c r="C115" s="21"/>
      <c r="D115" s="45"/>
      <c r="E115" s="46"/>
      <c r="F115" s="24"/>
      <c r="G115" s="3">
        <f>SUM(G113:G114)</f>
        <v>904000</v>
      </c>
      <c r="I115" s="47"/>
      <c r="J115" s="48"/>
      <c r="K115" s="49"/>
      <c r="L115" s="49"/>
      <c r="M115" s="48"/>
      <c r="N115" s="48"/>
    </row>
    <row r="116" spans="1:14" s="14" customFormat="1" ht="24.75" customHeight="1">
      <c r="A116" s="33" t="s">
        <v>56</v>
      </c>
      <c r="B116" s="51" t="s">
        <v>54</v>
      </c>
      <c r="C116" s="33" t="s">
        <v>52</v>
      </c>
      <c r="D116" s="52" t="s">
        <v>8</v>
      </c>
      <c r="E116" s="53" t="s">
        <v>9</v>
      </c>
      <c r="F116" s="54" t="s">
        <v>10</v>
      </c>
      <c r="G116" s="5" t="s">
        <v>11</v>
      </c>
      <c r="I116" s="47"/>
      <c r="J116" s="48"/>
      <c r="K116" s="49"/>
      <c r="L116" s="49"/>
      <c r="M116" s="48"/>
      <c r="N116" s="48"/>
    </row>
    <row r="117" spans="1:14" s="14" customFormat="1" ht="24.75" customHeight="1">
      <c r="A117" s="21">
        <v>1</v>
      </c>
      <c r="B117" s="44" t="s">
        <v>55</v>
      </c>
      <c r="C117" s="21" t="s">
        <v>51</v>
      </c>
      <c r="D117" s="45">
        <v>5</v>
      </c>
      <c r="E117" s="46">
        <v>2</v>
      </c>
      <c r="F117" s="24">
        <v>30000</v>
      </c>
      <c r="G117" s="3">
        <f>D117*E117*F117</f>
        <v>300000</v>
      </c>
      <c r="I117" s="47"/>
      <c r="J117" s="48"/>
      <c r="K117" s="49"/>
      <c r="L117" s="49"/>
      <c r="M117" s="48"/>
      <c r="N117" s="48"/>
    </row>
    <row r="118" spans="1:14" s="14" customFormat="1" ht="24.75" customHeight="1">
      <c r="A118" s="21">
        <v>2</v>
      </c>
      <c r="B118" s="44" t="s">
        <v>88</v>
      </c>
      <c r="C118" s="21" t="s">
        <v>51</v>
      </c>
      <c r="D118" s="45">
        <v>5</v>
      </c>
      <c r="E118" s="46">
        <v>5</v>
      </c>
      <c r="F118" s="24">
        <v>30000</v>
      </c>
      <c r="G118" s="3">
        <f>D118*E118*F118</f>
        <v>750000</v>
      </c>
      <c r="I118" s="47"/>
      <c r="J118" s="48"/>
      <c r="K118" s="49"/>
      <c r="L118" s="49"/>
      <c r="M118" s="48"/>
      <c r="N118" s="48"/>
    </row>
    <row r="119" spans="1:14" s="14" customFormat="1" ht="24.75" customHeight="1">
      <c r="A119" s="21">
        <v>3</v>
      </c>
      <c r="B119" s="44" t="s">
        <v>89</v>
      </c>
      <c r="C119" s="21" t="s">
        <v>51</v>
      </c>
      <c r="D119" s="45">
        <v>5</v>
      </c>
      <c r="E119" s="46">
        <v>5</v>
      </c>
      <c r="F119" s="24">
        <v>30000</v>
      </c>
      <c r="G119" s="3">
        <f t="shared" ref="G119:G122" si="5">D119*E119*F119</f>
        <v>750000</v>
      </c>
      <c r="I119" s="47"/>
      <c r="J119" s="48"/>
      <c r="K119" s="49"/>
      <c r="L119" s="49"/>
      <c r="M119" s="48"/>
      <c r="N119" s="48"/>
    </row>
    <row r="120" spans="1:14" s="14" customFormat="1" ht="24.75" customHeight="1">
      <c r="A120" s="21">
        <v>4</v>
      </c>
      <c r="B120" s="44" t="s">
        <v>90</v>
      </c>
      <c r="C120" s="21" t="s">
        <v>51</v>
      </c>
      <c r="D120" s="45">
        <v>5</v>
      </c>
      <c r="E120" s="46">
        <v>5</v>
      </c>
      <c r="F120" s="24">
        <v>30000</v>
      </c>
      <c r="G120" s="3">
        <f t="shared" si="5"/>
        <v>750000</v>
      </c>
      <c r="I120" s="47"/>
      <c r="J120" s="48"/>
      <c r="K120" s="49"/>
      <c r="L120" s="49"/>
      <c r="M120" s="48"/>
      <c r="N120" s="48"/>
    </row>
    <row r="121" spans="1:14" s="14" customFormat="1" ht="24.75" customHeight="1">
      <c r="A121" s="21">
        <v>5</v>
      </c>
      <c r="B121" s="44" t="s">
        <v>91</v>
      </c>
      <c r="C121" s="21" t="s">
        <v>51</v>
      </c>
      <c r="D121" s="45">
        <v>5</v>
      </c>
      <c r="E121" s="46">
        <v>5</v>
      </c>
      <c r="F121" s="24">
        <v>30000</v>
      </c>
      <c r="G121" s="3">
        <f t="shared" si="5"/>
        <v>750000</v>
      </c>
      <c r="I121" s="47"/>
      <c r="J121" s="48"/>
      <c r="K121" s="49"/>
      <c r="L121" s="49"/>
      <c r="M121" s="48"/>
      <c r="N121" s="48"/>
    </row>
    <row r="122" spans="1:14" s="14" customFormat="1" ht="24.75" customHeight="1">
      <c r="A122" s="21">
        <v>6</v>
      </c>
      <c r="B122" s="44" t="s">
        <v>92</v>
      </c>
      <c r="C122" s="21" t="s">
        <v>51</v>
      </c>
      <c r="D122" s="45">
        <v>5</v>
      </c>
      <c r="E122" s="46">
        <v>5</v>
      </c>
      <c r="F122" s="24">
        <v>30000</v>
      </c>
      <c r="G122" s="3">
        <f t="shared" si="5"/>
        <v>750000</v>
      </c>
      <c r="I122" s="47"/>
      <c r="J122" s="48"/>
      <c r="K122" s="49"/>
      <c r="L122" s="49"/>
      <c r="M122" s="48"/>
      <c r="N122" s="48"/>
    </row>
    <row r="123" spans="1:14" s="14" customFormat="1" ht="24.75" customHeight="1">
      <c r="A123" s="21"/>
      <c r="B123" s="50" t="s">
        <v>59</v>
      </c>
      <c r="C123" s="21"/>
      <c r="D123" s="45"/>
      <c r="E123" s="46"/>
      <c r="F123" s="24"/>
      <c r="G123" s="3">
        <f>SUM(G117:G122)</f>
        <v>4050000</v>
      </c>
      <c r="I123" s="47"/>
      <c r="J123" s="48"/>
      <c r="K123" s="49"/>
      <c r="L123" s="49"/>
      <c r="M123" s="48"/>
      <c r="N123" s="48"/>
    </row>
    <row r="124" spans="1:14" s="14" customFormat="1" ht="24.75" customHeight="1">
      <c r="A124" s="37"/>
      <c r="B124" s="55" t="s">
        <v>48</v>
      </c>
      <c r="C124" s="56"/>
      <c r="D124" s="57"/>
      <c r="E124" s="58"/>
      <c r="F124" s="59"/>
      <c r="G124" s="60">
        <f>G115+G123</f>
        <v>4954000</v>
      </c>
      <c r="K124" s="74"/>
    </row>
    <row r="125" spans="1:14" s="14" customFormat="1" ht="24.75" customHeight="1">
      <c r="A125" s="20" t="s">
        <v>20</v>
      </c>
      <c r="B125" s="38" t="s">
        <v>39</v>
      </c>
      <c r="C125" s="33" t="s">
        <v>7</v>
      </c>
      <c r="D125" s="34" t="s">
        <v>9</v>
      </c>
      <c r="E125" s="23" t="s">
        <v>25</v>
      </c>
      <c r="F125" s="61" t="s">
        <v>10</v>
      </c>
      <c r="G125" s="5" t="s">
        <v>11</v>
      </c>
      <c r="K125" s="74"/>
    </row>
    <row r="126" spans="1:14" s="14" customFormat="1" ht="24.75" customHeight="1">
      <c r="A126" s="21">
        <v>1</v>
      </c>
      <c r="B126" s="25" t="s">
        <v>60</v>
      </c>
      <c r="C126" s="21" t="s">
        <v>26</v>
      </c>
      <c r="D126" s="22">
        <v>9</v>
      </c>
      <c r="E126" s="26">
        <v>6</v>
      </c>
      <c r="F126" s="62">
        <v>150000</v>
      </c>
      <c r="G126" s="3">
        <f>D126*E126*F126</f>
        <v>8100000</v>
      </c>
      <c r="K126" s="74"/>
    </row>
    <row r="127" spans="1:14" s="14" customFormat="1" ht="24.75" customHeight="1">
      <c r="A127" s="21">
        <v>2</v>
      </c>
      <c r="B127" s="25" t="s">
        <v>61</v>
      </c>
      <c r="C127" s="21" t="s">
        <v>26</v>
      </c>
      <c r="D127" s="22">
        <v>3</v>
      </c>
      <c r="E127" s="26">
        <v>4</v>
      </c>
      <c r="F127" s="62">
        <v>150000</v>
      </c>
      <c r="G127" s="3">
        <f>D127*E127*F127</f>
        <v>1800000</v>
      </c>
      <c r="K127" s="74"/>
    </row>
    <row r="128" spans="1:14" s="14" customFormat="1" ht="24.75" customHeight="1">
      <c r="A128" s="37"/>
      <c r="B128" s="63" t="s">
        <v>49</v>
      </c>
      <c r="C128" s="37"/>
      <c r="D128" s="64"/>
      <c r="E128" s="65"/>
      <c r="F128" s="66"/>
      <c r="G128" s="4">
        <f>SUM(G126:G127)</f>
        <v>9900000</v>
      </c>
      <c r="K128" s="74"/>
    </row>
    <row r="129" spans="1:13" s="14" customFormat="1" ht="24.75" customHeight="1">
      <c r="A129" s="20" t="s">
        <v>24</v>
      </c>
      <c r="B129" s="38" t="s">
        <v>28</v>
      </c>
      <c r="C129" s="33" t="s">
        <v>7</v>
      </c>
      <c r="D129" s="34" t="s">
        <v>29</v>
      </c>
      <c r="E129" s="23" t="s">
        <v>30</v>
      </c>
      <c r="F129" s="61" t="s">
        <v>10</v>
      </c>
      <c r="G129" s="5" t="s">
        <v>11</v>
      </c>
      <c r="K129" s="74"/>
    </row>
    <row r="130" spans="1:13" s="14" customFormat="1" ht="24.75" customHeight="1">
      <c r="A130" s="21">
        <v>1</v>
      </c>
      <c r="B130" s="25" t="s">
        <v>42</v>
      </c>
      <c r="C130" s="21" t="s">
        <v>14</v>
      </c>
      <c r="D130" s="22">
        <v>43</v>
      </c>
      <c r="E130" s="26"/>
      <c r="F130" s="3">
        <v>40000</v>
      </c>
      <c r="G130" s="3">
        <f>D130*F130</f>
        <v>1720000</v>
      </c>
      <c r="K130" s="74"/>
    </row>
    <row r="131" spans="1:13" s="14" customFormat="1" ht="24.75" customHeight="1">
      <c r="A131" s="21">
        <v>2</v>
      </c>
      <c r="B131" s="25" t="s">
        <v>31</v>
      </c>
      <c r="C131" s="21" t="s">
        <v>32</v>
      </c>
      <c r="D131" s="22">
        <v>1</v>
      </c>
      <c r="E131" s="26"/>
      <c r="F131" s="3">
        <v>500000</v>
      </c>
      <c r="G131" s="3">
        <f t="shared" ref="G131:G132" si="6">D131*F131</f>
        <v>500000</v>
      </c>
      <c r="K131" s="74"/>
    </row>
    <row r="132" spans="1:13" s="14" customFormat="1" ht="24.75" customHeight="1">
      <c r="A132" s="21">
        <v>3</v>
      </c>
      <c r="B132" s="25" t="s">
        <v>41</v>
      </c>
      <c r="C132" s="21" t="s">
        <v>23</v>
      </c>
      <c r="D132" s="22">
        <v>1</v>
      </c>
      <c r="E132" s="26"/>
      <c r="F132" s="3">
        <v>500000</v>
      </c>
      <c r="G132" s="3">
        <f t="shared" si="6"/>
        <v>500000</v>
      </c>
      <c r="K132" s="74"/>
    </row>
    <row r="133" spans="1:13" s="14" customFormat="1" ht="24.75" customHeight="1">
      <c r="A133" s="21">
        <v>4</v>
      </c>
      <c r="B133" s="25" t="s">
        <v>34</v>
      </c>
      <c r="C133" s="21" t="s">
        <v>33</v>
      </c>
      <c r="D133" s="22">
        <v>45</v>
      </c>
      <c r="E133" s="26">
        <v>3</v>
      </c>
      <c r="F133" s="3">
        <v>20000</v>
      </c>
      <c r="G133" s="3">
        <f>D133*E133*F133</f>
        <v>2700000</v>
      </c>
      <c r="I133" s="67"/>
      <c r="K133" s="74"/>
      <c r="L133" s="13" t="s">
        <v>35</v>
      </c>
    </row>
    <row r="134" spans="1:13" s="14" customFormat="1" ht="24.75" customHeight="1">
      <c r="A134" s="21">
        <v>5</v>
      </c>
      <c r="B134" s="25" t="s">
        <v>43</v>
      </c>
      <c r="C134" s="21" t="s">
        <v>33</v>
      </c>
      <c r="D134" s="22">
        <v>5</v>
      </c>
      <c r="E134" s="26"/>
      <c r="F134" s="3">
        <v>500000</v>
      </c>
      <c r="G134" s="3">
        <f t="shared" ref="G134" si="7">D134*F134</f>
        <v>2500000</v>
      </c>
      <c r="I134" s="67"/>
      <c r="K134" s="74"/>
    </row>
    <row r="135" spans="1:13" s="14" customFormat="1" ht="24.75" customHeight="1">
      <c r="A135" s="37"/>
      <c r="B135" s="68" t="s">
        <v>36</v>
      </c>
      <c r="C135" s="63"/>
      <c r="D135" s="64"/>
      <c r="E135" s="65"/>
      <c r="F135" s="66"/>
      <c r="G135" s="4">
        <f>SUM(G130:G134)</f>
        <v>7920000</v>
      </c>
      <c r="I135" s="67"/>
      <c r="K135" s="74"/>
    </row>
    <row r="136" spans="1:13" s="14" customFormat="1" ht="24.75" customHeight="1">
      <c r="A136" s="37"/>
      <c r="B136" s="97" t="s">
        <v>48</v>
      </c>
      <c r="C136" s="98"/>
      <c r="D136" s="98"/>
      <c r="E136" s="98"/>
      <c r="F136" s="99"/>
      <c r="G136" s="4">
        <f>G105+G109+G124+G128+G135</f>
        <v>32674000</v>
      </c>
      <c r="K136" s="74"/>
    </row>
    <row r="137" spans="1:13" s="14" customFormat="1" ht="24.75" customHeight="1">
      <c r="A137" s="12"/>
      <c r="B137" s="12" t="s">
        <v>79</v>
      </c>
      <c r="C137" s="12"/>
      <c r="D137" s="12"/>
      <c r="E137" s="12"/>
      <c r="F137" s="12"/>
      <c r="G137" s="12"/>
      <c r="H137" s="13"/>
      <c r="I137" s="13"/>
      <c r="J137" s="13"/>
      <c r="K137" s="73"/>
      <c r="L137" s="13"/>
      <c r="M137" s="13"/>
    </row>
    <row r="138" spans="1:13" s="14" customFormat="1" ht="24.75" customHeight="1">
      <c r="A138" s="15" t="s">
        <v>5</v>
      </c>
      <c r="B138" s="15" t="s">
        <v>6</v>
      </c>
      <c r="C138" s="15" t="s">
        <v>7</v>
      </c>
      <c r="D138" s="16" t="s">
        <v>29</v>
      </c>
      <c r="E138" s="17" t="s">
        <v>9</v>
      </c>
      <c r="F138" s="18" t="s">
        <v>10</v>
      </c>
      <c r="G138" s="19" t="s">
        <v>11</v>
      </c>
      <c r="K138" s="74"/>
    </row>
    <row r="139" spans="1:13" s="14" customFormat="1" ht="24.75" customHeight="1">
      <c r="A139" s="20" t="s">
        <v>12</v>
      </c>
      <c r="B139" s="33" t="s">
        <v>66</v>
      </c>
      <c r="C139" s="21"/>
      <c r="D139" s="22"/>
      <c r="E139" s="23"/>
      <c r="F139" s="24"/>
      <c r="G139" s="3"/>
      <c r="K139" s="74"/>
    </row>
    <row r="140" spans="1:13" s="14" customFormat="1" ht="24.75" customHeight="1">
      <c r="A140" s="20" t="s">
        <v>56</v>
      </c>
      <c r="B140" s="21" t="s">
        <v>13</v>
      </c>
      <c r="C140" s="21"/>
      <c r="D140" s="22"/>
      <c r="E140" s="23"/>
      <c r="F140" s="24"/>
      <c r="G140" s="3"/>
      <c r="K140" s="74"/>
    </row>
    <row r="141" spans="1:13" s="14" customFormat="1" ht="24.75" customHeight="1">
      <c r="A141" s="21">
        <v>1</v>
      </c>
      <c r="B141" s="25" t="s">
        <v>40</v>
      </c>
      <c r="C141" s="21" t="s">
        <v>14</v>
      </c>
      <c r="D141" s="22">
        <v>2</v>
      </c>
      <c r="E141" s="26">
        <v>1</v>
      </c>
      <c r="F141" s="27">
        <v>200000</v>
      </c>
      <c r="G141" s="3">
        <f>D141*E141*F141</f>
        <v>400000</v>
      </c>
      <c r="K141" s="74"/>
    </row>
    <row r="142" spans="1:13" s="14" customFormat="1" ht="24.75" customHeight="1">
      <c r="A142" s="21">
        <v>2</v>
      </c>
      <c r="B142" s="25" t="s">
        <v>114</v>
      </c>
      <c r="C142" s="21" t="s">
        <v>14</v>
      </c>
      <c r="D142" s="22">
        <v>6</v>
      </c>
      <c r="E142" s="26">
        <v>3</v>
      </c>
      <c r="F142" s="27">
        <v>100000</v>
      </c>
      <c r="G142" s="3">
        <f>D142*E142*F142</f>
        <v>1800000</v>
      </c>
      <c r="K142" s="74"/>
    </row>
    <row r="143" spans="1:13" s="14" customFormat="1" ht="24.75" customHeight="1">
      <c r="A143" s="21">
        <v>3</v>
      </c>
      <c r="B143" s="25" t="s">
        <v>15</v>
      </c>
      <c r="C143" s="21" t="s">
        <v>16</v>
      </c>
      <c r="D143" s="22">
        <v>8</v>
      </c>
      <c r="E143" s="26">
        <v>5</v>
      </c>
      <c r="F143" s="27">
        <v>40000</v>
      </c>
      <c r="G143" s="3">
        <f>D143*E143*F143</f>
        <v>1600000</v>
      </c>
      <c r="K143" s="74"/>
    </row>
    <row r="144" spans="1:13" s="14" customFormat="1" ht="24.75" customHeight="1">
      <c r="A144" s="21">
        <v>4</v>
      </c>
      <c r="B144" s="25" t="s">
        <v>53</v>
      </c>
      <c r="C144" s="21" t="s">
        <v>14</v>
      </c>
      <c r="D144" s="22">
        <v>4</v>
      </c>
      <c r="E144" s="26">
        <v>3</v>
      </c>
      <c r="F144" s="27">
        <v>100000</v>
      </c>
      <c r="G144" s="3">
        <f>D144*E144*F144</f>
        <v>1200000</v>
      </c>
      <c r="K144" s="74"/>
    </row>
    <row r="145" spans="1:14" s="70" customFormat="1" ht="24.75" customHeight="1">
      <c r="A145" s="28"/>
      <c r="B145" s="28" t="s">
        <v>59</v>
      </c>
      <c r="C145" s="28"/>
      <c r="D145" s="29"/>
      <c r="E145" s="30"/>
      <c r="F145" s="31"/>
      <c r="G145" s="69">
        <f>SUM(G141:G144)</f>
        <v>5000000</v>
      </c>
      <c r="H145" s="32"/>
      <c r="I145" s="32"/>
      <c r="J145" s="32"/>
      <c r="K145" s="75"/>
      <c r="L145" s="32"/>
      <c r="M145" s="32"/>
      <c r="N145" s="32"/>
    </row>
    <row r="146" spans="1:14" s="14" customFormat="1" ht="24.75" customHeight="1">
      <c r="A146" s="20" t="s">
        <v>56</v>
      </c>
      <c r="B146" s="21" t="s">
        <v>18</v>
      </c>
      <c r="C146" s="33"/>
      <c r="D146" s="34"/>
      <c r="E146" s="23"/>
      <c r="F146" s="35"/>
      <c r="G146" s="5"/>
      <c r="K146" s="74"/>
    </row>
    <row r="147" spans="1:14" s="14" customFormat="1" ht="24.75" customHeight="1">
      <c r="A147" s="20">
        <v>1</v>
      </c>
      <c r="B147" s="25" t="s">
        <v>115</v>
      </c>
      <c r="C147" s="21" t="s">
        <v>14</v>
      </c>
      <c r="D147" s="22">
        <v>5</v>
      </c>
      <c r="E147" s="26">
        <v>3</v>
      </c>
      <c r="F147" s="27">
        <v>35000</v>
      </c>
      <c r="G147" s="3">
        <f>D147*E147*F147</f>
        <v>525000</v>
      </c>
      <c r="K147" s="74"/>
    </row>
    <row r="148" spans="1:14" s="14" customFormat="1" ht="24.75" customHeight="1">
      <c r="A148" s="21">
        <v>2</v>
      </c>
      <c r="B148" s="25" t="s">
        <v>80</v>
      </c>
      <c r="C148" s="21" t="s">
        <v>14</v>
      </c>
      <c r="D148" s="22">
        <v>5</v>
      </c>
      <c r="E148" s="26">
        <v>25</v>
      </c>
      <c r="F148" s="27">
        <v>35000</v>
      </c>
      <c r="G148" s="3">
        <f>D148*E148*F148</f>
        <v>4375000</v>
      </c>
      <c r="K148" s="74"/>
    </row>
    <row r="149" spans="1:14" s="14" customFormat="1" ht="24.75" customHeight="1">
      <c r="A149" s="28"/>
      <c r="B149" s="28" t="s">
        <v>59</v>
      </c>
      <c r="C149" s="28"/>
      <c r="D149" s="29"/>
      <c r="E149" s="30"/>
      <c r="F149" s="36"/>
      <c r="G149" s="69">
        <f>SUM(G147:G148)</f>
        <v>4900000</v>
      </c>
      <c r="H149" s="32"/>
      <c r="I149" s="32"/>
      <c r="J149" s="32"/>
      <c r="K149" s="75"/>
      <c r="L149" s="32"/>
      <c r="M149" s="32"/>
      <c r="N149" s="32"/>
    </row>
    <row r="150" spans="1:14" s="14" customFormat="1" ht="24.75" customHeight="1">
      <c r="A150" s="37"/>
      <c r="B150" s="102" t="s">
        <v>19</v>
      </c>
      <c r="C150" s="103"/>
      <c r="D150" s="103"/>
      <c r="E150" s="103"/>
      <c r="F150" s="104"/>
      <c r="G150" s="4">
        <f>G145+G149</f>
        <v>9900000</v>
      </c>
      <c r="K150" s="74"/>
    </row>
    <row r="151" spans="1:14" s="14" customFormat="1" ht="24.75" customHeight="1">
      <c r="A151" s="20" t="s">
        <v>17</v>
      </c>
      <c r="B151" s="38" t="s">
        <v>37</v>
      </c>
      <c r="C151" s="39" t="s">
        <v>7</v>
      </c>
      <c r="D151" s="40" t="s">
        <v>21</v>
      </c>
      <c r="E151" s="41" t="s">
        <v>22</v>
      </c>
      <c r="F151" s="42" t="s">
        <v>10</v>
      </c>
      <c r="G151" s="43" t="s">
        <v>11</v>
      </c>
      <c r="K151" s="74"/>
    </row>
    <row r="152" spans="1:14" s="14" customFormat="1" ht="24.75" customHeight="1">
      <c r="A152" s="33" t="s">
        <v>56</v>
      </c>
      <c r="B152" s="38" t="s">
        <v>44</v>
      </c>
      <c r="C152" s="39"/>
      <c r="D152" s="34"/>
      <c r="E152" s="41"/>
      <c r="F152" s="42"/>
      <c r="G152" s="43"/>
      <c r="K152" s="74"/>
    </row>
    <row r="153" spans="1:14" s="14" customFormat="1" ht="24.75" customHeight="1">
      <c r="A153" s="21">
        <v>1</v>
      </c>
      <c r="B153" s="44" t="s">
        <v>81</v>
      </c>
      <c r="C153" s="21" t="s">
        <v>65</v>
      </c>
      <c r="D153" s="45"/>
      <c r="E153" s="46">
        <v>21</v>
      </c>
      <c r="F153" s="24">
        <v>8000</v>
      </c>
      <c r="G153" s="3">
        <f>E153*F153</f>
        <v>168000</v>
      </c>
      <c r="I153" s="47"/>
      <c r="J153" s="48"/>
      <c r="K153" s="49"/>
      <c r="L153" s="49"/>
      <c r="M153" s="48"/>
      <c r="N153" s="48"/>
    </row>
    <row r="154" spans="1:14" s="14" customFormat="1" ht="24.75" customHeight="1">
      <c r="A154" s="21">
        <v>2</v>
      </c>
      <c r="B154" s="44" t="s">
        <v>82</v>
      </c>
      <c r="C154" s="21" t="s">
        <v>65</v>
      </c>
      <c r="D154" s="45"/>
      <c r="E154" s="46">
        <v>22</v>
      </c>
      <c r="F154" s="24">
        <v>8000</v>
      </c>
      <c r="G154" s="3">
        <f>E154*F154</f>
        <v>176000</v>
      </c>
      <c r="I154" s="47"/>
      <c r="J154" s="48"/>
      <c r="K154" s="49"/>
      <c r="L154" s="49"/>
      <c r="M154" s="48"/>
      <c r="N154" s="48"/>
    </row>
    <row r="155" spans="1:14" s="14" customFormat="1" ht="24.75" customHeight="1">
      <c r="A155" s="21"/>
      <c r="B155" s="50" t="s">
        <v>59</v>
      </c>
      <c r="C155" s="21"/>
      <c r="D155" s="45"/>
      <c r="E155" s="46"/>
      <c r="F155" s="24"/>
      <c r="G155" s="3">
        <f>SUM(G153:G154)</f>
        <v>344000</v>
      </c>
      <c r="I155" s="47"/>
      <c r="J155" s="48"/>
      <c r="K155" s="49"/>
      <c r="L155" s="49"/>
      <c r="M155" s="48"/>
      <c r="N155" s="48"/>
    </row>
    <row r="156" spans="1:14" s="14" customFormat="1" ht="24.75" customHeight="1">
      <c r="A156" s="33" t="s">
        <v>56</v>
      </c>
      <c r="B156" s="51" t="s">
        <v>54</v>
      </c>
      <c r="C156" s="33" t="s">
        <v>52</v>
      </c>
      <c r="D156" s="52" t="s">
        <v>8</v>
      </c>
      <c r="E156" s="53" t="s">
        <v>9</v>
      </c>
      <c r="F156" s="54" t="s">
        <v>10</v>
      </c>
      <c r="G156" s="5" t="s">
        <v>11</v>
      </c>
      <c r="I156" s="47"/>
      <c r="J156" s="48"/>
      <c r="K156" s="49"/>
      <c r="L156" s="49"/>
      <c r="M156" s="48"/>
      <c r="N156" s="48"/>
    </row>
    <row r="157" spans="1:14" s="14" customFormat="1" ht="24.75" customHeight="1">
      <c r="A157" s="21">
        <v>1</v>
      </c>
      <c r="B157" s="44" t="s">
        <v>55</v>
      </c>
      <c r="C157" s="21" t="s">
        <v>51</v>
      </c>
      <c r="D157" s="45">
        <v>5</v>
      </c>
      <c r="E157" s="46">
        <v>2</v>
      </c>
      <c r="F157" s="24">
        <v>30000</v>
      </c>
      <c r="G157" s="3">
        <f>D157*E157*F157</f>
        <v>300000</v>
      </c>
      <c r="I157" s="47"/>
      <c r="J157" s="48"/>
      <c r="K157" s="49"/>
      <c r="L157" s="49"/>
      <c r="M157" s="48"/>
      <c r="N157" s="48"/>
    </row>
    <row r="158" spans="1:14" s="14" customFormat="1" ht="24.75" customHeight="1">
      <c r="A158" s="21">
        <v>2</v>
      </c>
      <c r="B158" s="44" t="s">
        <v>83</v>
      </c>
      <c r="C158" s="21" t="s">
        <v>51</v>
      </c>
      <c r="D158" s="45">
        <v>5</v>
      </c>
      <c r="E158" s="46">
        <v>5</v>
      </c>
      <c r="F158" s="24">
        <v>30000</v>
      </c>
      <c r="G158" s="3">
        <f>D158*E158*F158</f>
        <v>750000</v>
      </c>
      <c r="I158" s="47"/>
      <c r="J158" s="48"/>
      <c r="K158" s="49"/>
      <c r="L158" s="49"/>
      <c r="M158" s="48"/>
      <c r="N158" s="48"/>
    </row>
    <row r="159" spans="1:14" s="14" customFormat="1" ht="24.75" customHeight="1">
      <c r="A159" s="21">
        <v>3</v>
      </c>
      <c r="B159" s="44" t="s">
        <v>84</v>
      </c>
      <c r="C159" s="21" t="s">
        <v>51</v>
      </c>
      <c r="D159" s="45">
        <v>5</v>
      </c>
      <c r="E159" s="46">
        <v>5</v>
      </c>
      <c r="F159" s="24">
        <v>30000</v>
      </c>
      <c r="G159" s="3">
        <f t="shared" ref="G159:G162" si="8">D159*E159*F159</f>
        <v>750000</v>
      </c>
      <c r="I159" s="47"/>
      <c r="J159" s="48"/>
      <c r="K159" s="49"/>
      <c r="L159" s="49"/>
      <c r="M159" s="48"/>
      <c r="N159" s="48"/>
    </row>
    <row r="160" spans="1:14" s="14" customFormat="1" ht="24.75" customHeight="1">
      <c r="A160" s="21">
        <v>4</v>
      </c>
      <c r="B160" s="44" t="s">
        <v>85</v>
      </c>
      <c r="C160" s="21" t="s">
        <v>51</v>
      </c>
      <c r="D160" s="45">
        <v>5</v>
      </c>
      <c r="E160" s="46">
        <v>5</v>
      </c>
      <c r="F160" s="24">
        <v>30000</v>
      </c>
      <c r="G160" s="3">
        <f t="shared" si="8"/>
        <v>750000</v>
      </c>
      <c r="I160" s="47"/>
      <c r="J160" s="48"/>
      <c r="K160" s="49"/>
      <c r="L160" s="49"/>
      <c r="M160" s="48"/>
      <c r="N160" s="48"/>
    </row>
    <row r="161" spans="1:14" s="14" customFormat="1" ht="24.75" customHeight="1">
      <c r="A161" s="21">
        <v>5</v>
      </c>
      <c r="B161" s="44" t="s">
        <v>86</v>
      </c>
      <c r="C161" s="21" t="s">
        <v>51</v>
      </c>
      <c r="D161" s="45">
        <v>5</v>
      </c>
      <c r="E161" s="46">
        <v>5</v>
      </c>
      <c r="F161" s="24">
        <v>30000</v>
      </c>
      <c r="G161" s="3">
        <f t="shared" si="8"/>
        <v>750000</v>
      </c>
      <c r="I161" s="47"/>
      <c r="J161" s="48"/>
      <c r="K161" s="49"/>
      <c r="L161" s="49"/>
      <c r="M161" s="48"/>
      <c r="N161" s="48"/>
    </row>
    <row r="162" spans="1:14" s="14" customFormat="1" ht="24.75" customHeight="1">
      <c r="A162" s="21">
        <v>6</v>
      </c>
      <c r="B162" s="44" t="s">
        <v>87</v>
      </c>
      <c r="C162" s="21" t="s">
        <v>51</v>
      </c>
      <c r="D162" s="45">
        <v>5</v>
      </c>
      <c r="E162" s="46">
        <v>5</v>
      </c>
      <c r="F162" s="24">
        <v>30000</v>
      </c>
      <c r="G162" s="3">
        <f t="shared" si="8"/>
        <v>750000</v>
      </c>
      <c r="I162" s="47"/>
      <c r="J162" s="48"/>
      <c r="K162" s="49"/>
      <c r="L162" s="49"/>
      <c r="M162" s="48"/>
      <c r="N162" s="48"/>
    </row>
    <row r="163" spans="1:14" s="14" customFormat="1" ht="24.75" customHeight="1">
      <c r="A163" s="21"/>
      <c r="B163" s="50" t="s">
        <v>59</v>
      </c>
      <c r="C163" s="21"/>
      <c r="D163" s="45"/>
      <c r="E163" s="46"/>
      <c r="F163" s="24"/>
      <c r="G163" s="3">
        <f>SUM(G157:G162)</f>
        <v>4050000</v>
      </c>
      <c r="I163" s="47"/>
      <c r="J163" s="48"/>
      <c r="K163" s="49"/>
      <c r="L163" s="49"/>
      <c r="M163" s="48"/>
      <c r="N163" s="48"/>
    </row>
    <row r="164" spans="1:14" s="14" customFormat="1" ht="24.75" customHeight="1">
      <c r="A164" s="37"/>
      <c r="B164" s="55" t="s">
        <v>48</v>
      </c>
      <c r="C164" s="56"/>
      <c r="D164" s="57"/>
      <c r="E164" s="58"/>
      <c r="F164" s="59"/>
      <c r="G164" s="60">
        <f>G155+G163</f>
        <v>4394000</v>
      </c>
      <c r="K164" s="74"/>
    </row>
    <row r="165" spans="1:14" s="14" customFormat="1" ht="24.75" customHeight="1">
      <c r="A165" s="20" t="s">
        <v>20</v>
      </c>
      <c r="B165" s="38" t="s">
        <v>39</v>
      </c>
      <c r="C165" s="33" t="s">
        <v>7</v>
      </c>
      <c r="D165" s="34" t="s">
        <v>9</v>
      </c>
      <c r="E165" s="23" t="s">
        <v>25</v>
      </c>
      <c r="F165" s="61" t="s">
        <v>10</v>
      </c>
      <c r="G165" s="5" t="s">
        <v>11</v>
      </c>
      <c r="K165" s="74"/>
    </row>
    <row r="166" spans="1:14" s="14" customFormat="1" ht="24.75" customHeight="1">
      <c r="A166" s="21">
        <v>1</v>
      </c>
      <c r="B166" s="25" t="s">
        <v>60</v>
      </c>
      <c r="C166" s="21" t="s">
        <v>26</v>
      </c>
      <c r="D166" s="22">
        <v>9</v>
      </c>
      <c r="E166" s="26">
        <v>6</v>
      </c>
      <c r="F166" s="62">
        <v>150000</v>
      </c>
      <c r="G166" s="3">
        <f>D166*E166*F166</f>
        <v>8100000</v>
      </c>
      <c r="K166" s="74"/>
    </row>
    <row r="167" spans="1:14" s="14" customFormat="1" ht="24.75" customHeight="1">
      <c r="A167" s="21">
        <v>2</v>
      </c>
      <c r="B167" s="25" t="s">
        <v>61</v>
      </c>
      <c r="C167" s="21" t="s">
        <v>26</v>
      </c>
      <c r="D167" s="22">
        <v>3</v>
      </c>
      <c r="E167" s="26">
        <v>4</v>
      </c>
      <c r="F167" s="62">
        <v>150000</v>
      </c>
      <c r="G167" s="3">
        <f>D167*E167*F167</f>
        <v>1800000</v>
      </c>
      <c r="K167" s="74"/>
    </row>
    <row r="168" spans="1:14" s="14" customFormat="1" ht="24.75" customHeight="1">
      <c r="A168" s="37"/>
      <c r="B168" s="63" t="s">
        <v>49</v>
      </c>
      <c r="C168" s="37"/>
      <c r="D168" s="64"/>
      <c r="E168" s="65"/>
      <c r="F168" s="66"/>
      <c r="G168" s="4">
        <f>SUM(G166:G167)</f>
        <v>9900000</v>
      </c>
      <c r="K168" s="74"/>
    </row>
    <row r="169" spans="1:14" s="14" customFormat="1" ht="24.75" customHeight="1">
      <c r="A169" s="20" t="s">
        <v>24</v>
      </c>
      <c r="B169" s="38" t="s">
        <v>28</v>
      </c>
      <c r="C169" s="33" t="s">
        <v>7</v>
      </c>
      <c r="D169" s="34" t="s">
        <v>29</v>
      </c>
      <c r="E169" s="23" t="s">
        <v>30</v>
      </c>
      <c r="F169" s="61" t="s">
        <v>10</v>
      </c>
      <c r="G169" s="5" t="s">
        <v>11</v>
      </c>
      <c r="K169" s="74"/>
    </row>
    <row r="170" spans="1:14" s="14" customFormat="1" ht="24.75" customHeight="1">
      <c r="A170" s="21">
        <v>1</v>
      </c>
      <c r="B170" s="25" t="s">
        <v>42</v>
      </c>
      <c r="C170" s="21" t="s">
        <v>14</v>
      </c>
      <c r="D170" s="22">
        <v>43</v>
      </c>
      <c r="E170" s="26"/>
      <c r="F170" s="3">
        <v>40000</v>
      </c>
      <c r="G170" s="3">
        <f>D170*F170</f>
        <v>1720000</v>
      </c>
      <c r="K170" s="74"/>
    </row>
    <row r="171" spans="1:14" s="14" customFormat="1" ht="24.75" customHeight="1">
      <c r="A171" s="21">
        <v>2</v>
      </c>
      <c r="B171" s="25" t="s">
        <v>31</v>
      </c>
      <c r="C171" s="21" t="s">
        <v>32</v>
      </c>
      <c r="D171" s="22">
        <v>1</v>
      </c>
      <c r="E171" s="26"/>
      <c r="F171" s="3">
        <v>500000</v>
      </c>
      <c r="G171" s="3">
        <f t="shared" ref="G171:G172" si="9">D171*F171</f>
        <v>500000</v>
      </c>
      <c r="K171" s="74"/>
    </row>
    <row r="172" spans="1:14" s="14" customFormat="1" ht="24.75" customHeight="1">
      <c r="A172" s="21">
        <v>3</v>
      </c>
      <c r="B172" s="25" t="s">
        <v>41</v>
      </c>
      <c r="C172" s="21" t="s">
        <v>23</v>
      </c>
      <c r="D172" s="22">
        <v>1</v>
      </c>
      <c r="E172" s="26"/>
      <c r="F172" s="3">
        <v>500000</v>
      </c>
      <c r="G172" s="3">
        <f t="shared" si="9"/>
        <v>500000</v>
      </c>
      <c r="K172" s="74"/>
    </row>
    <row r="173" spans="1:14" s="14" customFormat="1" ht="24.75" customHeight="1">
      <c r="A173" s="21">
        <v>4</v>
      </c>
      <c r="B173" s="25" t="s">
        <v>34</v>
      </c>
      <c r="C173" s="21" t="s">
        <v>33</v>
      </c>
      <c r="D173" s="22">
        <v>45</v>
      </c>
      <c r="E173" s="26">
        <v>3</v>
      </c>
      <c r="F173" s="3">
        <v>20000</v>
      </c>
      <c r="G173" s="3">
        <f>D173*E173*F173</f>
        <v>2700000</v>
      </c>
      <c r="I173" s="67"/>
      <c r="K173" s="74"/>
      <c r="L173" s="13" t="s">
        <v>35</v>
      </c>
    </row>
    <row r="174" spans="1:14" s="14" customFormat="1" ht="24.75" customHeight="1">
      <c r="A174" s="21">
        <v>5</v>
      </c>
      <c r="B174" s="25" t="s">
        <v>43</v>
      </c>
      <c r="C174" s="21" t="s">
        <v>33</v>
      </c>
      <c r="D174" s="22">
        <v>5</v>
      </c>
      <c r="E174" s="26"/>
      <c r="F174" s="3">
        <v>500000</v>
      </c>
      <c r="G174" s="3">
        <f t="shared" ref="G174" si="10">D174*F174</f>
        <v>2500000</v>
      </c>
      <c r="I174" s="67"/>
      <c r="K174" s="74"/>
    </row>
    <row r="175" spans="1:14" s="14" customFormat="1" ht="24.75" customHeight="1">
      <c r="A175" s="37"/>
      <c r="B175" s="68" t="s">
        <v>36</v>
      </c>
      <c r="C175" s="63"/>
      <c r="D175" s="64"/>
      <c r="E175" s="65"/>
      <c r="F175" s="66"/>
      <c r="G175" s="4">
        <f>SUM(G170:G174)</f>
        <v>7920000</v>
      </c>
      <c r="I175" s="67"/>
      <c r="K175" s="74"/>
    </row>
    <row r="176" spans="1:14" s="14" customFormat="1" ht="24.75" customHeight="1">
      <c r="A176" s="37"/>
      <c r="B176" s="97" t="s">
        <v>48</v>
      </c>
      <c r="C176" s="98"/>
      <c r="D176" s="98"/>
      <c r="E176" s="98"/>
      <c r="F176" s="99"/>
      <c r="G176" s="4">
        <f>G145+G149+G164+G168+G175</f>
        <v>32114000</v>
      </c>
      <c r="K176" s="74"/>
    </row>
    <row r="177" spans="1:14" s="14" customFormat="1" ht="24.75" customHeight="1">
      <c r="A177" s="12"/>
      <c r="B177" s="12" t="s">
        <v>101</v>
      </c>
      <c r="C177" s="12"/>
      <c r="D177" s="12"/>
      <c r="E177" s="12"/>
      <c r="F177" s="12"/>
      <c r="G177" s="12"/>
      <c r="H177" s="13"/>
      <c r="I177" s="13"/>
      <c r="J177" s="13"/>
      <c r="K177" s="73"/>
      <c r="L177" s="13"/>
      <c r="M177" s="13"/>
    </row>
    <row r="178" spans="1:14" s="14" customFormat="1" ht="24.75" customHeight="1">
      <c r="A178" s="15" t="s">
        <v>5</v>
      </c>
      <c r="B178" s="15" t="s">
        <v>6</v>
      </c>
      <c r="C178" s="15" t="s">
        <v>7</v>
      </c>
      <c r="D178" s="16" t="s">
        <v>29</v>
      </c>
      <c r="E178" s="17" t="s">
        <v>9</v>
      </c>
      <c r="F178" s="18" t="s">
        <v>10</v>
      </c>
      <c r="G178" s="19" t="s">
        <v>11</v>
      </c>
      <c r="K178" s="74"/>
    </row>
    <row r="179" spans="1:14" s="14" customFormat="1" ht="24.75" customHeight="1">
      <c r="A179" s="20" t="s">
        <v>12</v>
      </c>
      <c r="B179" s="33" t="s">
        <v>66</v>
      </c>
      <c r="C179" s="21"/>
      <c r="D179" s="22"/>
      <c r="E179" s="23"/>
      <c r="F179" s="24"/>
      <c r="G179" s="3"/>
      <c r="K179" s="74"/>
    </row>
    <row r="180" spans="1:14" s="14" customFormat="1" ht="24.75" customHeight="1">
      <c r="A180" s="20" t="s">
        <v>56</v>
      </c>
      <c r="B180" s="21" t="s">
        <v>13</v>
      </c>
      <c r="C180" s="21"/>
      <c r="D180" s="22"/>
      <c r="E180" s="23"/>
      <c r="F180" s="24"/>
      <c r="G180" s="3"/>
      <c r="K180" s="74"/>
    </row>
    <row r="181" spans="1:14" s="14" customFormat="1" ht="24.75" customHeight="1">
      <c r="A181" s="21">
        <v>1</v>
      </c>
      <c r="B181" s="25" t="s">
        <v>40</v>
      </c>
      <c r="C181" s="21" t="s">
        <v>14</v>
      </c>
      <c r="D181" s="22">
        <v>2</v>
      </c>
      <c r="E181" s="26">
        <v>1</v>
      </c>
      <c r="F181" s="27">
        <v>200000</v>
      </c>
      <c r="G181" s="3">
        <f>D181*E181*F181</f>
        <v>400000</v>
      </c>
      <c r="K181" s="74"/>
    </row>
    <row r="182" spans="1:14" s="14" customFormat="1" ht="24.75" customHeight="1">
      <c r="A182" s="21">
        <v>2</v>
      </c>
      <c r="B182" s="25" t="s">
        <v>114</v>
      </c>
      <c r="C182" s="21" t="s">
        <v>14</v>
      </c>
      <c r="D182" s="22">
        <v>6</v>
      </c>
      <c r="E182" s="26">
        <v>3</v>
      </c>
      <c r="F182" s="27">
        <v>100000</v>
      </c>
      <c r="G182" s="3">
        <f>D182*E182*F182</f>
        <v>1800000</v>
      </c>
      <c r="K182" s="74"/>
    </row>
    <row r="183" spans="1:14" s="14" customFormat="1" ht="24.75" customHeight="1">
      <c r="A183" s="21">
        <v>3</v>
      </c>
      <c r="B183" s="25" t="s">
        <v>15</v>
      </c>
      <c r="C183" s="21" t="s">
        <v>16</v>
      </c>
      <c r="D183" s="22">
        <v>8</v>
      </c>
      <c r="E183" s="26">
        <v>5</v>
      </c>
      <c r="F183" s="27">
        <v>40000</v>
      </c>
      <c r="G183" s="3">
        <f>D183*E183*F183</f>
        <v>1600000</v>
      </c>
      <c r="K183" s="74"/>
    </row>
    <row r="184" spans="1:14" s="14" customFormat="1" ht="24.75" customHeight="1">
      <c r="A184" s="21">
        <v>4</v>
      </c>
      <c r="B184" s="25" t="s">
        <v>53</v>
      </c>
      <c r="C184" s="21" t="s">
        <v>14</v>
      </c>
      <c r="D184" s="22">
        <v>4</v>
      </c>
      <c r="E184" s="26">
        <v>3</v>
      </c>
      <c r="F184" s="27">
        <v>100000</v>
      </c>
      <c r="G184" s="3">
        <f>D184*E184*F184</f>
        <v>1200000</v>
      </c>
      <c r="K184" s="74"/>
    </row>
    <row r="185" spans="1:14" s="70" customFormat="1" ht="24.75" customHeight="1">
      <c r="A185" s="28"/>
      <c r="B185" s="28" t="s">
        <v>59</v>
      </c>
      <c r="C185" s="28"/>
      <c r="D185" s="29"/>
      <c r="E185" s="30"/>
      <c r="F185" s="31"/>
      <c r="G185" s="69">
        <f>SUM(G181:G184)</f>
        <v>5000000</v>
      </c>
      <c r="H185" s="32"/>
      <c r="I185" s="32"/>
      <c r="J185" s="32"/>
      <c r="K185" s="75"/>
      <c r="L185" s="32"/>
      <c r="M185" s="32"/>
      <c r="N185" s="32"/>
    </row>
    <row r="186" spans="1:14" s="14" customFormat="1" ht="24.75" customHeight="1">
      <c r="A186" s="20" t="s">
        <v>56</v>
      </c>
      <c r="B186" s="21" t="s">
        <v>18</v>
      </c>
      <c r="C186" s="33"/>
      <c r="D186" s="34"/>
      <c r="E186" s="23"/>
      <c r="F186" s="35"/>
      <c r="G186" s="5"/>
      <c r="K186" s="74"/>
    </row>
    <row r="187" spans="1:14" s="14" customFormat="1" ht="24.75" customHeight="1">
      <c r="A187" s="20">
        <v>1</v>
      </c>
      <c r="B187" s="25" t="s">
        <v>115</v>
      </c>
      <c r="C187" s="21" t="s">
        <v>14</v>
      </c>
      <c r="D187" s="22">
        <v>5</v>
      </c>
      <c r="E187" s="26">
        <v>3</v>
      </c>
      <c r="F187" s="27">
        <v>35000</v>
      </c>
      <c r="G187" s="3">
        <f>D187*E187*F187</f>
        <v>525000</v>
      </c>
      <c r="K187" s="74"/>
    </row>
    <row r="188" spans="1:14" s="14" customFormat="1" ht="24.75" customHeight="1">
      <c r="A188" s="21">
        <v>2</v>
      </c>
      <c r="B188" s="25" t="s">
        <v>93</v>
      </c>
      <c r="C188" s="21" t="s">
        <v>14</v>
      </c>
      <c r="D188" s="22">
        <v>5</v>
      </c>
      <c r="E188" s="26">
        <v>25</v>
      </c>
      <c r="F188" s="27">
        <v>35000</v>
      </c>
      <c r="G188" s="3">
        <f>D188*E188*F188</f>
        <v>4375000</v>
      </c>
      <c r="K188" s="74"/>
    </row>
    <row r="189" spans="1:14" s="14" customFormat="1" ht="24.75" customHeight="1">
      <c r="A189" s="28"/>
      <c r="B189" s="28" t="s">
        <v>59</v>
      </c>
      <c r="C189" s="28"/>
      <c r="D189" s="29"/>
      <c r="E189" s="30"/>
      <c r="F189" s="36"/>
      <c r="G189" s="69">
        <f>SUM(G187:G188)</f>
        <v>4900000</v>
      </c>
      <c r="H189" s="32"/>
      <c r="I189" s="32"/>
      <c r="J189" s="32"/>
      <c r="K189" s="75"/>
      <c r="L189" s="32"/>
      <c r="M189" s="32"/>
      <c r="N189" s="32"/>
    </row>
    <row r="190" spans="1:14" s="14" customFormat="1" ht="24.75" customHeight="1">
      <c r="A190" s="37"/>
      <c r="B190" s="101" t="s">
        <v>19</v>
      </c>
      <c r="C190" s="101"/>
      <c r="D190" s="101"/>
      <c r="E190" s="101"/>
      <c r="F190" s="101"/>
      <c r="G190" s="4">
        <f>G185+G189</f>
        <v>9900000</v>
      </c>
      <c r="K190" s="74"/>
    </row>
    <row r="191" spans="1:14" s="82" customFormat="1" ht="24.75" customHeight="1">
      <c r="A191" s="84"/>
      <c r="B191" s="95"/>
      <c r="C191" s="95"/>
      <c r="D191" s="95"/>
      <c r="E191" s="95"/>
      <c r="F191" s="95"/>
      <c r="G191" s="86"/>
      <c r="K191" s="83"/>
    </row>
    <row r="192" spans="1:14" s="82" customFormat="1" ht="24.75" customHeight="1">
      <c r="A192" s="84"/>
      <c r="B192" s="95"/>
      <c r="C192" s="95"/>
      <c r="D192" s="95"/>
      <c r="E192" s="95"/>
      <c r="F192" s="95"/>
      <c r="G192" s="86"/>
      <c r="K192" s="83"/>
    </row>
    <row r="193" spans="1:14" s="14" customFormat="1" ht="24.75" customHeight="1">
      <c r="A193" s="20" t="s">
        <v>17</v>
      </c>
      <c r="B193" s="38" t="s">
        <v>37</v>
      </c>
      <c r="C193" s="33" t="s">
        <v>7</v>
      </c>
      <c r="D193" s="34" t="s">
        <v>21</v>
      </c>
      <c r="E193" s="94" t="s">
        <v>22</v>
      </c>
      <c r="F193" s="54" t="s">
        <v>10</v>
      </c>
      <c r="G193" s="5" t="s">
        <v>11</v>
      </c>
      <c r="K193" s="74"/>
    </row>
    <row r="194" spans="1:14" s="14" customFormat="1" ht="24.75" customHeight="1">
      <c r="A194" s="33" t="s">
        <v>56</v>
      </c>
      <c r="B194" s="38" t="s">
        <v>44</v>
      </c>
      <c r="C194" s="39"/>
      <c r="D194" s="34"/>
      <c r="E194" s="41"/>
      <c r="F194" s="42"/>
      <c r="G194" s="43"/>
      <c r="K194" s="74"/>
    </row>
    <row r="195" spans="1:14" s="14" customFormat="1" ht="24.75" customHeight="1">
      <c r="A195" s="21">
        <v>1</v>
      </c>
      <c r="B195" s="44" t="s">
        <v>94</v>
      </c>
      <c r="C195" s="21" t="s">
        <v>65</v>
      </c>
      <c r="D195" s="45"/>
      <c r="E195" s="46">
        <v>84</v>
      </c>
      <c r="F195" s="24">
        <v>8000</v>
      </c>
      <c r="G195" s="3">
        <f>E195*F195</f>
        <v>672000</v>
      </c>
      <c r="I195" s="47"/>
      <c r="J195" s="48"/>
      <c r="K195" s="49"/>
      <c r="L195" s="49"/>
      <c r="M195" s="48"/>
      <c r="N195" s="48"/>
    </row>
    <row r="196" spans="1:14" s="14" customFormat="1" ht="24.75" customHeight="1">
      <c r="A196" s="21">
        <v>2</v>
      </c>
      <c r="B196" s="44" t="s">
        <v>95</v>
      </c>
      <c r="C196" s="21" t="s">
        <v>65</v>
      </c>
      <c r="D196" s="45"/>
      <c r="E196" s="46">
        <v>85</v>
      </c>
      <c r="F196" s="24">
        <v>8000</v>
      </c>
      <c r="G196" s="3">
        <f>E196*F196</f>
        <v>680000</v>
      </c>
      <c r="I196" s="47"/>
      <c r="J196" s="48"/>
      <c r="K196" s="49"/>
      <c r="L196" s="49"/>
      <c r="M196" s="48"/>
      <c r="N196" s="48"/>
    </row>
    <row r="197" spans="1:14" s="14" customFormat="1" ht="24.75" customHeight="1">
      <c r="A197" s="21"/>
      <c r="B197" s="50" t="s">
        <v>59</v>
      </c>
      <c r="C197" s="21"/>
      <c r="D197" s="45"/>
      <c r="E197" s="46"/>
      <c r="F197" s="24"/>
      <c r="G197" s="3">
        <f>SUM(G195:G196)</f>
        <v>1352000</v>
      </c>
      <c r="I197" s="47"/>
      <c r="J197" s="48"/>
      <c r="K197" s="49"/>
      <c r="L197" s="49"/>
      <c r="M197" s="48"/>
      <c r="N197" s="48"/>
    </row>
    <row r="198" spans="1:14" s="14" customFormat="1" ht="24.75" customHeight="1">
      <c r="A198" s="33" t="s">
        <v>56</v>
      </c>
      <c r="B198" s="51" t="s">
        <v>54</v>
      </c>
      <c r="C198" s="33" t="s">
        <v>52</v>
      </c>
      <c r="D198" s="52" t="s">
        <v>8</v>
      </c>
      <c r="E198" s="53" t="s">
        <v>9</v>
      </c>
      <c r="F198" s="54" t="s">
        <v>10</v>
      </c>
      <c r="G198" s="5" t="s">
        <v>11</v>
      </c>
      <c r="I198" s="47"/>
      <c r="J198" s="48"/>
      <c r="K198" s="49"/>
      <c r="L198" s="49"/>
      <c r="M198" s="48"/>
      <c r="N198" s="48"/>
    </row>
    <row r="199" spans="1:14" s="14" customFormat="1" ht="24.75" customHeight="1">
      <c r="A199" s="21">
        <v>1</v>
      </c>
      <c r="B199" s="44" t="s">
        <v>55</v>
      </c>
      <c r="C199" s="21" t="s">
        <v>51</v>
      </c>
      <c r="D199" s="45">
        <v>5</v>
      </c>
      <c r="E199" s="46">
        <v>2</v>
      </c>
      <c r="F199" s="24">
        <v>30000</v>
      </c>
      <c r="G199" s="3">
        <f>D199*E199*F199</f>
        <v>300000</v>
      </c>
      <c r="I199" s="47"/>
      <c r="J199" s="48"/>
      <c r="K199" s="49"/>
      <c r="L199" s="49"/>
      <c r="M199" s="48"/>
      <c r="N199" s="48"/>
    </row>
    <row r="200" spans="1:14" s="14" customFormat="1" ht="24.75" customHeight="1">
      <c r="A200" s="21">
        <v>2</v>
      </c>
      <c r="B200" s="44" t="s">
        <v>96</v>
      </c>
      <c r="C200" s="21" t="s">
        <v>51</v>
      </c>
      <c r="D200" s="45">
        <v>5</v>
      </c>
      <c r="E200" s="46">
        <v>5</v>
      </c>
      <c r="F200" s="24">
        <v>30000</v>
      </c>
      <c r="G200" s="3">
        <f>D200*E200*F200</f>
        <v>750000</v>
      </c>
      <c r="I200" s="47"/>
      <c r="J200" s="48"/>
      <c r="K200" s="49"/>
      <c r="L200" s="49"/>
      <c r="M200" s="48"/>
      <c r="N200" s="48"/>
    </row>
    <row r="201" spans="1:14" s="14" customFormat="1" ht="24.75" customHeight="1">
      <c r="A201" s="21">
        <v>3</v>
      </c>
      <c r="B201" s="44" t="s">
        <v>97</v>
      </c>
      <c r="C201" s="21" t="s">
        <v>51</v>
      </c>
      <c r="D201" s="45">
        <v>5</v>
      </c>
      <c r="E201" s="46">
        <v>5</v>
      </c>
      <c r="F201" s="24">
        <v>30000</v>
      </c>
      <c r="G201" s="3">
        <f t="shared" ref="G201:G204" si="11">D201*E201*F201</f>
        <v>750000</v>
      </c>
      <c r="I201" s="47"/>
      <c r="J201" s="48"/>
      <c r="K201" s="49"/>
      <c r="L201" s="49"/>
      <c r="M201" s="48"/>
      <c r="N201" s="48"/>
    </row>
    <row r="202" spans="1:14" s="14" customFormat="1" ht="24.75" customHeight="1">
      <c r="A202" s="21">
        <v>4</v>
      </c>
      <c r="B202" s="44" t="s">
        <v>98</v>
      </c>
      <c r="C202" s="21" t="s">
        <v>51</v>
      </c>
      <c r="D202" s="45">
        <v>5</v>
      </c>
      <c r="E202" s="46">
        <v>5</v>
      </c>
      <c r="F202" s="24">
        <v>30000</v>
      </c>
      <c r="G202" s="3">
        <f t="shared" si="11"/>
        <v>750000</v>
      </c>
      <c r="I202" s="47"/>
      <c r="J202" s="48"/>
      <c r="K202" s="49"/>
      <c r="L202" s="49"/>
      <c r="M202" s="48"/>
      <c r="N202" s="48"/>
    </row>
    <row r="203" spans="1:14" s="14" customFormat="1" ht="24.75" customHeight="1">
      <c r="A203" s="21">
        <v>5</v>
      </c>
      <c r="B203" s="44" t="s">
        <v>99</v>
      </c>
      <c r="C203" s="21" t="s">
        <v>51</v>
      </c>
      <c r="D203" s="45">
        <v>5</v>
      </c>
      <c r="E203" s="46">
        <v>5</v>
      </c>
      <c r="F203" s="24">
        <v>30000</v>
      </c>
      <c r="G203" s="3">
        <f t="shared" si="11"/>
        <v>750000</v>
      </c>
      <c r="I203" s="47"/>
      <c r="J203" s="48"/>
      <c r="K203" s="49"/>
      <c r="L203" s="49"/>
      <c r="M203" s="48"/>
      <c r="N203" s="48"/>
    </row>
    <row r="204" spans="1:14" s="14" customFormat="1" ht="24.75" customHeight="1">
      <c r="A204" s="21">
        <v>6</v>
      </c>
      <c r="B204" s="44" t="s">
        <v>100</v>
      </c>
      <c r="C204" s="21" t="s">
        <v>51</v>
      </c>
      <c r="D204" s="45">
        <v>5</v>
      </c>
      <c r="E204" s="46">
        <v>5</v>
      </c>
      <c r="F204" s="24">
        <v>30000</v>
      </c>
      <c r="G204" s="3">
        <f t="shared" si="11"/>
        <v>750000</v>
      </c>
      <c r="I204" s="47"/>
      <c r="J204" s="48"/>
      <c r="K204" s="49"/>
      <c r="L204" s="49"/>
      <c r="M204" s="48"/>
      <c r="N204" s="48"/>
    </row>
    <row r="205" spans="1:14" s="14" customFormat="1" ht="24.75" customHeight="1">
      <c r="A205" s="21"/>
      <c r="B205" s="50" t="s">
        <v>59</v>
      </c>
      <c r="C205" s="21"/>
      <c r="D205" s="45"/>
      <c r="E205" s="46"/>
      <c r="F205" s="24"/>
      <c r="G205" s="3">
        <f>SUM(G199:G204)</f>
        <v>4050000</v>
      </c>
      <c r="I205" s="47"/>
      <c r="J205" s="48"/>
      <c r="K205" s="49"/>
      <c r="L205" s="49"/>
      <c r="M205" s="48"/>
      <c r="N205" s="48"/>
    </row>
    <row r="206" spans="1:14" s="14" customFormat="1" ht="24.75" customHeight="1">
      <c r="A206" s="37"/>
      <c r="B206" s="55" t="s">
        <v>48</v>
      </c>
      <c r="C206" s="56"/>
      <c r="D206" s="57"/>
      <c r="E206" s="58"/>
      <c r="F206" s="59"/>
      <c r="G206" s="60">
        <f>G197+G205</f>
        <v>5402000</v>
      </c>
      <c r="K206" s="74"/>
    </row>
    <row r="207" spans="1:14" s="14" customFormat="1" ht="24.75" customHeight="1">
      <c r="A207" s="20" t="s">
        <v>20</v>
      </c>
      <c r="B207" s="38" t="s">
        <v>39</v>
      </c>
      <c r="C207" s="33" t="s">
        <v>7</v>
      </c>
      <c r="D207" s="34" t="s">
        <v>9</v>
      </c>
      <c r="E207" s="23" t="s">
        <v>25</v>
      </c>
      <c r="F207" s="61" t="s">
        <v>10</v>
      </c>
      <c r="G207" s="5" t="s">
        <v>11</v>
      </c>
      <c r="K207" s="74"/>
    </row>
    <row r="208" spans="1:14" s="14" customFormat="1" ht="24.75" customHeight="1">
      <c r="A208" s="21">
        <v>1</v>
      </c>
      <c r="B208" s="25" t="s">
        <v>60</v>
      </c>
      <c r="C208" s="21" t="s">
        <v>26</v>
      </c>
      <c r="D208" s="22">
        <v>9</v>
      </c>
      <c r="E208" s="26">
        <v>6</v>
      </c>
      <c r="F208" s="62">
        <v>150000</v>
      </c>
      <c r="G208" s="3">
        <f>D208*E208*F208</f>
        <v>8100000</v>
      </c>
      <c r="K208" s="74"/>
    </row>
    <row r="209" spans="1:13" s="14" customFormat="1" ht="24.75" customHeight="1">
      <c r="A209" s="21">
        <v>2</v>
      </c>
      <c r="B209" s="25" t="s">
        <v>61</v>
      </c>
      <c r="C209" s="21" t="s">
        <v>26</v>
      </c>
      <c r="D209" s="22">
        <v>3</v>
      </c>
      <c r="E209" s="26">
        <v>4</v>
      </c>
      <c r="F209" s="62">
        <v>150000</v>
      </c>
      <c r="G209" s="3">
        <f>D209*E209*F209</f>
        <v>1800000</v>
      </c>
      <c r="K209" s="74"/>
    </row>
    <row r="210" spans="1:13" s="14" customFormat="1" ht="24.75" customHeight="1">
      <c r="A210" s="37"/>
      <c r="B210" s="63" t="s">
        <v>49</v>
      </c>
      <c r="C210" s="37"/>
      <c r="D210" s="64"/>
      <c r="E210" s="65"/>
      <c r="F210" s="66"/>
      <c r="G210" s="4">
        <f>SUM(G208:G209)</f>
        <v>9900000</v>
      </c>
      <c r="K210" s="74"/>
    </row>
    <row r="211" spans="1:13" s="14" customFormat="1" ht="24.75" customHeight="1">
      <c r="A211" s="20" t="s">
        <v>24</v>
      </c>
      <c r="B211" s="38" t="s">
        <v>28</v>
      </c>
      <c r="C211" s="33" t="s">
        <v>7</v>
      </c>
      <c r="D211" s="34" t="s">
        <v>29</v>
      </c>
      <c r="E211" s="23" t="s">
        <v>30</v>
      </c>
      <c r="F211" s="61" t="s">
        <v>10</v>
      </c>
      <c r="G211" s="5" t="s">
        <v>11</v>
      </c>
      <c r="K211" s="74"/>
    </row>
    <row r="212" spans="1:13" s="14" customFormat="1" ht="24.75" customHeight="1">
      <c r="A212" s="21">
        <v>1</v>
      </c>
      <c r="B212" s="25" t="s">
        <v>42</v>
      </c>
      <c r="C212" s="21" t="s">
        <v>14</v>
      </c>
      <c r="D212" s="22">
        <v>43</v>
      </c>
      <c r="E212" s="26"/>
      <c r="F212" s="3">
        <v>40000</v>
      </c>
      <c r="G212" s="3">
        <f>D212*F212</f>
        <v>1720000</v>
      </c>
      <c r="K212" s="74"/>
    </row>
    <row r="213" spans="1:13" s="14" customFormat="1" ht="24.75" customHeight="1">
      <c r="A213" s="21">
        <v>2</v>
      </c>
      <c r="B213" s="25" t="s">
        <v>31</v>
      </c>
      <c r="C213" s="21" t="s">
        <v>32</v>
      </c>
      <c r="D213" s="22">
        <v>1</v>
      </c>
      <c r="E213" s="26"/>
      <c r="F213" s="3">
        <v>500000</v>
      </c>
      <c r="G213" s="3">
        <f t="shared" ref="G213:G214" si="12">D213*F213</f>
        <v>500000</v>
      </c>
      <c r="K213" s="74"/>
    </row>
    <row r="214" spans="1:13" s="14" customFormat="1" ht="24.75" customHeight="1">
      <c r="A214" s="21">
        <v>3</v>
      </c>
      <c r="B214" s="25" t="s">
        <v>41</v>
      </c>
      <c r="C214" s="21" t="s">
        <v>23</v>
      </c>
      <c r="D214" s="22">
        <v>1</v>
      </c>
      <c r="E214" s="26"/>
      <c r="F214" s="3">
        <v>500000</v>
      </c>
      <c r="G214" s="3">
        <f t="shared" si="12"/>
        <v>500000</v>
      </c>
      <c r="K214" s="74"/>
    </row>
    <row r="215" spans="1:13" s="14" customFormat="1" ht="24.75" customHeight="1">
      <c r="A215" s="21">
        <v>4</v>
      </c>
      <c r="B215" s="25" t="s">
        <v>34</v>
      </c>
      <c r="C215" s="21" t="s">
        <v>33</v>
      </c>
      <c r="D215" s="22">
        <v>45</v>
      </c>
      <c r="E215" s="26">
        <v>3</v>
      </c>
      <c r="F215" s="3">
        <v>20000</v>
      </c>
      <c r="G215" s="3">
        <f>D215*E215*F215</f>
        <v>2700000</v>
      </c>
      <c r="I215" s="67"/>
      <c r="K215" s="74"/>
      <c r="L215" s="13" t="s">
        <v>35</v>
      </c>
    </row>
    <row r="216" spans="1:13" s="14" customFormat="1" ht="24.75" customHeight="1">
      <c r="A216" s="21">
        <v>5</v>
      </c>
      <c r="B216" s="25" t="s">
        <v>43</v>
      </c>
      <c r="C216" s="21" t="s">
        <v>33</v>
      </c>
      <c r="D216" s="22">
        <v>5</v>
      </c>
      <c r="E216" s="26"/>
      <c r="F216" s="3">
        <v>500000</v>
      </c>
      <c r="G216" s="3">
        <f t="shared" ref="G216" si="13">D216*F216</f>
        <v>2500000</v>
      </c>
      <c r="I216" s="67"/>
      <c r="K216" s="74"/>
    </row>
    <row r="217" spans="1:13" s="14" customFormat="1" ht="24.75" customHeight="1">
      <c r="A217" s="37"/>
      <c r="B217" s="68" t="s">
        <v>36</v>
      </c>
      <c r="C217" s="63"/>
      <c r="D217" s="64"/>
      <c r="E217" s="65"/>
      <c r="F217" s="66"/>
      <c r="G217" s="4">
        <f>SUM(G212:G216)</f>
        <v>7920000</v>
      </c>
      <c r="I217" s="67"/>
      <c r="K217" s="74"/>
    </row>
    <row r="218" spans="1:13" s="14" customFormat="1" ht="24.75" customHeight="1">
      <c r="A218" s="37"/>
      <c r="B218" s="97" t="s">
        <v>48</v>
      </c>
      <c r="C218" s="98"/>
      <c r="D218" s="98"/>
      <c r="E218" s="98"/>
      <c r="F218" s="99"/>
      <c r="G218" s="4">
        <f>G185+G189+G206+G210+G217</f>
        <v>33122000</v>
      </c>
      <c r="K218" s="74"/>
    </row>
    <row r="219" spans="1:13" s="14" customFormat="1" ht="24.75" customHeight="1">
      <c r="A219" s="12"/>
      <c r="B219" s="12" t="s">
        <v>102</v>
      </c>
      <c r="C219" s="12"/>
      <c r="D219" s="12"/>
      <c r="E219" s="12"/>
      <c r="F219" s="12"/>
      <c r="G219" s="12"/>
      <c r="H219" s="13"/>
      <c r="I219" s="13"/>
      <c r="J219" s="13"/>
      <c r="K219" s="73"/>
      <c r="L219" s="13"/>
      <c r="M219" s="13"/>
    </row>
    <row r="220" spans="1:13" s="14" customFormat="1" ht="24.75" customHeight="1">
      <c r="A220" s="15" t="s">
        <v>5</v>
      </c>
      <c r="B220" s="15" t="s">
        <v>6</v>
      </c>
      <c r="C220" s="15" t="s">
        <v>7</v>
      </c>
      <c r="D220" s="16" t="s">
        <v>29</v>
      </c>
      <c r="E220" s="17" t="s">
        <v>9</v>
      </c>
      <c r="F220" s="18" t="s">
        <v>10</v>
      </c>
      <c r="G220" s="19" t="s">
        <v>11</v>
      </c>
      <c r="K220" s="74"/>
    </row>
    <row r="221" spans="1:13" s="14" customFormat="1" ht="24.75" customHeight="1">
      <c r="A221" s="20" t="s">
        <v>12</v>
      </c>
      <c r="B221" s="33" t="s">
        <v>66</v>
      </c>
      <c r="C221" s="21"/>
      <c r="D221" s="22"/>
      <c r="E221" s="23"/>
      <c r="F221" s="24"/>
      <c r="G221" s="3"/>
      <c r="K221" s="74"/>
    </row>
    <row r="222" spans="1:13" s="14" customFormat="1" ht="24.75" customHeight="1">
      <c r="A222" s="20" t="s">
        <v>56</v>
      </c>
      <c r="B222" s="21" t="s">
        <v>13</v>
      </c>
      <c r="C222" s="21"/>
      <c r="D222" s="22"/>
      <c r="E222" s="23"/>
      <c r="F222" s="24"/>
      <c r="G222" s="3"/>
      <c r="K222" s="74"/>
    </row>
    <row r="223" spans="1:13" s="14" customFormat="1" ht="24.75" customHeight="1">
      <c r="A223" s="21">
        <v>1</v>
      </c>
      <c r="B223" s="25" t="s">
        <v>40</v>
      </c>
      <c r="C223" s="21" t="s">
        <v>14</v>
      </c>
      <c r="D223" s="22">
        <v>2</v>
      </c>
      <c r="E223" s="26">
        <v>1</v>
      </c>
      <c r="F223" s="27">
        <v>200000</v>
      </c>
      <c r="G223" s="3">
        <f>D223*E223*F223</f>
        <v>400000</v>
      </c>
      <c r="K223" s="74"/>
    </row>
    <row r="224" spans="1:13" s="14" customFormat="1" ht="24.75" customHeight="1">
      <c r="A224" s="21">
        <v>2</v>
      </c>
      <c r="B224" s="25" t="s">
        <v>114</v>
      </c>
      <c r="C224" s="21" t="s">
        <v>14</v>
      </c>
      <c r="D224" s="22">
        <v>5</v>
      </c>
      <c r="E224" s="26">
        <v>3</v>
      </c>
      <c r="F224" s="27">
        <v>100000</v>
      </c>
      <c r="G224" s="3">
        <f>D224*E224*F224</f>
        <v>1500000</v>
      </c>
      <c r="K224" s="74"/>
    </row>
    <row r="225" spans="1:14" s="14" customFormat="1" ht="27" customHeight="1">
      <c r="A225" s="21">
        <v>3</v>
      </c>
      <c r="B225" s="25" t="s">
        <v>15</v>
      </c>
      <c r="C225" s="21" t="s">
        <v>16</v>
      </c>
      <c r="D225" s="22">
        <v>8</v>
      </c>
      <c r="E225" s="26">
        <v>5</v>
      </c>
      <c r="F225" s="27">
        <v>40000</v>
      </c>
      <c r="G225" s="3">
        <f>D225*E225*F225</f>
        <v>1600000</v>
      </c>
      <c r="K225" s="74"/>
    </row>
    <row r="226" spans="1:14" s="14" customFormat="1" ht="27" customHeight="1">
      <c r="A226" s="21">
        <v>4</v>
      </c>
      <c r="B226" s="25" t="s">
        <v>53</v>
      </c>
      <c r="C226" s="21" t="s">
        <v>14</v>
      </c>
      <c r="D226" s="22">
        <v>3</v>
      </c>
      <c r="E226" s="26">
        <v>3</v>
      </c>
      <c r="F226" s="27">
        <v>100000</v>
      </c>
      <c r="G226" s="3">
        <f>D226*E226*F226</f>
        <v>900000</v>
      </c>
      <c r="K226" s="74"/>
    </row>
    <row r="227" spans="1:14" s="70" customFormat="1" ht="27" customHeight="1">
      <c r="A227" s="28"/>
      <c r="B227" s="28" t="s">
        <v>59</v>
      </c>
      <c r="C227" s="28"/>
      <c r="D227" s="29"/>
      <c r="E227" s="30"/>
      <c r="F227" s="31"/>
      <c r="G227" s="69">
        <f>SUM(G223:G226)</f>
        <v>4400000</v>
      </c>
      <c r="H227" s="32"/>
      <c r="I227" s="32"/>
      <c r="J227" s="32"/>
      <c r="K227" s="75"/>
      <c r="L227" s="32"/>
      <c r="M227" s="32"/>
      <c r="N227" s="32"/>
    </row>
    <row r="228" spans="1:14" s="14" customFormat="1" ht="27" customHeight="1">
      <c r="A228" s="20" t="s">
        <v>56</v>
      </c>
      <c r="B228" s="21" t="s">
        <v>18</v>
      </c>
      <c r="C228" s="33"/>
      <c r="D228" s="34"/>
      <c r="E228" s="23"/>
      <c r="F228" s="35"/>
      <c r="G228" s="5"/>
      <c r="K228" s="74"/>
    </row>
    <row r="229" spans="1:14" s="14" customFormat="1" ht="27" customHeight="1">
      <c r="A229" s="20">
        <v>1</v>
      </c>
      <c r="B229" s="25" t="s">
        <v>115</v>
      </c>
      <c r="C229" s="21" t="s">
        <v>14</v>
      </c>
      <c r="D229" s="22">
        <v>5</v>
      </c>
      <c r="E229" s="26">
        <v>3</v>
      </c>
      <c r="F229" s="27">
        <v>35000</v>
      </c>
      <c r="G229" s="3">
        <f>D229*E229*F229</f>
        <v>525000</v>
      </c>
      <c r="K229" s="74"/>
    </row>
    <row r="230" spans="1:14" s="14" customFormat="1" ht="27" customHeight="1">
      <c r="A230" s="21">
        <v>2</v>
      </c>
      <c r="B230" s="25" t="s">
        <v>103</v>
      </c>
      <c r="C230" s="21" t="s">
        <v>14</v>
      </c>
      <c r="D230" s="22">
        <v>5</v>
      </c>
      <c r="E230" s="26">
        <v>25</v>
      </c>
      <c r="F230" s="27">
        <v>35000</v>
      </c>
      <c r="G230" s="3">
        <f>D230*E230*F230</f>
        <v>4375000</v>
      </c>
      <c r="K230" s="74"/>
    </row>
    <row r="231" spans="1:14" s="14" customFormat="1" ht="27" customHeight="1">
      <c r="A231" s="28"/>
      <c r="B231" s="28" t="s">
        <v>59</v>
      </c>
      <c r="C231" s="28"/>
      <c r="D231" s="29"/>
      <c r="E231" s="30"/>
      <c r="F231" s="36"/>
      <c r="G231" s="69">
        <f>SUM(G229:G230)</f>
        <v>4900000</v>
      </c>
      <c r="H231" s="32"/>
      <c r="I231" s="32"/>
      <c r="J231" s="32"/>
      <c r="K231" s="75"/>
      <c r="L231" s="32"/>
      <c r="M231" s="32"/>
      <c r="N231" s="32"/>
    </row>
    <row r="232" spans="1:14" s="14" customFormat="1" ht="27" customHeight="1">
      <c r="A232" s="37"/>
      <c r="B232" s="102" t="s">
        <v>19</v>
      </c>
      <c r="C232" s="103"/>
      <c r="D232" s="103"/>
      <c r="E232" s="103"/>
      <c r="F232" s="104"/>
      <c r="G232" s="4">
        <f>G227+G231</f>
        <v>9300000</v>
      </c>
      <c r="K232" s="74"/>
    </row>
    <row r="233" spans="1:14" s="14" customFormat="1" ht="27" customHeight="1">
      <c r="A233" s="20" t="s">
        <v>17</v>
      </c>
      <c r="B233" s="38" t="s">
        <v>37</v>
      </c>
      <c r="C233" s="39" t="s">
        <v>7</v>
      </c>
      <c r="D233" s="40" t="s">
        <v>21</v>
      </c>
      <c r="E233" s="41" t="s">
        <v>22</v>
      </c>
      <c r="F233" s="42" t="s">
        <v>10</v>
      </c>
      <c r="G233" s="43" t="s">
        <v>11</v>
      </c>
      <c r="K233" s="74"/>
    </row>
    <row r="234" spans="1:14" s="14" customFormat="1" ht="27" customHeight="1">
      <c r="A234" s="33" t="s">
        <v>56</v>
      </c>
      <c r="B234" s="38" t="s">
        <v>44</v>
      </c>
      <c r="C234" s="39"/>
      <c r="D234" s="34"/>
      <c r="E234" s="41"/>
      <c r="F234" s="42"/>
      <c r="G234" s="43"/>
      <c r="K234" s="74"/>
    </row>
    <row r="235" spans="1:14" s="14" customFormat="1" ht="27" customHeight="1">
      <c r="A235" s="21">
        <v>1</v>
      </c>
      <c r="B235" s="44" t="s">
        <v>104</v>
      </c>
      <c r="C235" s="21" t="s">
        <v>65</v>
      </c>
      <c r="D235" s="45"/>
      <c r="E235" s="46">
        <v>23</v>
      </c>
      <c r="F235" s="24">
        <v>8000</v>
      </c>
      <c r="G235" s="3">
        <f>E235*F235</f>
        <v>184000</v>
      </c>
      <c r="I235" s="47"/>
      <c r="J235" s="48"/>
      <c r="K235" s="49"/>
      <c r="L235" s="49"/>
      <c r="M235" s="48"/>
      <c r="N235" s="48"/>
    </row>
    <row r="236" spans="1:14" s="14" customFormat="1" ht="27" customHeight="1">
      <c r="A236" s="21">
        <v>2</v>
      </c>
      <c r="B236" s="44" t="s">
        <v>105</v>
      </c>
      <c r="C236" s="21" t="s">
        <v>65</v>
      </c>
      <c r="D236" s="45"/>
      <c r="E236" s="46">
        <v>23</v>
      </c>
      <c r="F236" s="24">
        <v>8000</v>
      </c>
      <c r="G236" s="3">
        <f>E236*F236</f>
        <v>184000</v>
      </c>
      <c r="I236" s="47"/>
      <c r="J236" s="48"/>
      <c r="K236" s="49"/>
      <c r="L236" s="49"/>
      <c r="M236" s="48"/>
      <c r="N236" s="48"/>
    </row>
    <row r="237" spans="1:14" s="14" customFormat="1" ht="27" customHeight="1">
      <c r="A237" s="21"/>
      <c r="B237" s="50" t="s">
        <v>59</v>
      </c>
      <c r="C237" s="21"/>
      <c r="D237" s="45"/>
      <c r="E237" s="46"/>
      <c r="F237" s="24"/>
      <c r="G237" s="3">
        <f>SUM(G235:G236)</f>
        <v>368000</v>
      </c>
      <c r="I237" s="47"/>
      <c r="J237" s="48"/>
      <c r="K237" s="49"/>
      <c r="L237" s="49"/>
      <c r="M237" s="48"/>
      <c r="N237" s="48"/>
    </row>
    <row r="238" spans="1:14" s="14" customFormat="1" ht="27" customHeight="1">
      <c r="A238" s="33" t="s">
        <v>56</v>
      </c>
      <c r="B238" s="51" t="s">
        <v>54</v>
      </c>
      <c r="C238" s="33" t="s">
        <v>52</v>
      </c>
      <c r="D238" s="52" t="s">
        <v>8</v>
      </c>
      <c r="E238" s="53" t="s">
        <v>9</v>
      </c>
      <c r="F238" s="54" t="s">
        <v>10</v>
      </c>
      <c r="G238" s="5" t="s">
        <v>11</v>
      </c>
      <c r="I238" s="47"/>
      <c r="J238" s="48"/>
      <c r="K238" s="49"/>
      <c r="L238" s="49"/>
      <c r="M238" s="48"/>
      <c r="N238" s="48"/>
    </row>
    <row r="239" spans="1:14" s="14" customFormat="1" ht="27" customHeight="1">
      <c r="A239" s="21">
        <v>1</v>
      </c>
      <c r="B239" s="44" t="s">
        <v>55</v>
      </c>
      <c r="C239" s="21" t="s">
        <v>51</v>
      </c>
      <c r="D239" s="45">
        <v>5</v>
      </c>
      <c r="E239" s="46">
        <v>2</v>
      </c>
      <c r="F239" s="24">
        <v>30000</v>
      </c>
      <c r="G239" s="3">
        <f>D239*E239*F239</f>
        <v>300000</v>
      </c>
      <c r="I239" s="47"/>
      <c r="J239" s="48"/>
      <c r="K239" s="49"/>
      <c r="L239" s="49"/>
      <c r="M239" s="48"/>
      <c r="N239" s="48"/>
    </row>
    <row r="240" spans="1:14" s="14" customFormat="1" ht="27" customHeight="1">
      <c r="A240" s="21">
        <v>2</v>
      </c>
      <c r="B240" s="44" t="s">
        <v>106</v>
      </c>
      <c r="C240" s="21" t="s">
        <v>51</v>
      </c>
      <c r="D240" s="45">
        <v>5</v>
      </c>
      <c r="E240" s="46">
        <v>5</v>
      </c>
      <c r="F240" s="24">
        <v>30000</v>
      </c>
      <c r="G240" s="3">
        <f>D240*E240*F240</f>
        <v>750000</v>
      </c>
      <c r="I240" s="47"/>
      <c r="J240" s="48"/>
      <c r="K240" s="49"/>
      <c r="L240" s="49"/>
      <c r="M240" s="48"/>
      <c r="N240" s="48"/>
    </row>
    <row r="241" spans="1:14" s="14" customFormat="1" ht="27" customHeight="1">
      <c r="A241" s="21">
        <v>3</v>
      </c>
      <c r="B241" s="44" t="s">
        <v>107</v>
      </c>
      <c r="C241" s="21" t="s">
        <v>51</v>
      </c>
      <c r="D241" s="45">
        <v>5</v>
      </c>
      <c r="E241" s="46">
        <v>5</v>
      </c>
      <c r="F241" s="24">
        <v>30000</v>
      </c>
      <c r="G241" s="3">
        <f t="shared" ref="G241:G244" si="14">D241*E241*F241</f>
        <v>750000</v>
      </c>
      <c r="I241" s="47"/>
      <c r="J241" s="48"/>
      <c r="K241" s="49"/>
      <c r="L241" s="49"/>
      <c r="M241" s="48"/>
      <c r="N241" s="48"/>
    </row>
    <row r="242" spans="1:14" s="14" customFormat="1" ht="27" customHeight="1">
      <c r="A242" s="21">
        <v>4</v>
      </c>
      <c r="B242" s="44" t="s">
        <v>108</v>
      </c>
      <c r="C242" s="21" t="s">
        <v>51</v>
      </c>
      <c r="D242" s="45">
        <v>5</v>
      </c>
      <c r="E242" s="46">
        <v>5</v>
      </c>
      <c r="F242" s="24">
        <v>30000</v>
      </c>
      <c r="G242" s="3">
        <f t="shared" si="14"/>
        <v>750000</v>
      </c>
      <c r="I242" s="47"/>
      <c r="J242" s="48"/>
      <c r="K242" s="49"/>
      <c r="L242" s="49"/>
      <c r="M242" s="48"/>
      <c r="N242" s="48"/>
    </row>
    <row r="243" spans="1:14" s="14" customFormat="1" ht="27" customHeight="1">
      <c r="A243" s="21">
        <v>5</v>
      </c>
      <c r="B243" s="44" t="s">
        <v>109</v>
      </c>
      <c r="C243" s="21" t="s">
        <v>51</v>
      </c>
      <c r="D243" s="45">
        <v>5</v>
      </c>
      <c r="E243" s="46">
        <v>5</v>
      </c>
      <c r="F243" s="24">
        <v>30000</v>
      </c>
      <c r="G243" s="3">
        <f t="shared" si="14"/>
        <v>750000</v>
      </c>
      <c r="I243" s="47"/>
      <c r="J243" s="48"/>
      <c r="K243" s="49"/>
      <c r="L243" s="49"/>
      <c r="M243" s="48"/>
      <c r="N243" s="48"/>
    </row>
    <row r="244" spans="1:14" s="14" customFormat="1" ht="27" customHeight="1">
      <c r="A244" s="21">
        <v>6</v>
      </c>
      <c r="B244" s="44" t="s">
        <v>110</v>
      </c>
      <c r="C244" s="21" t="s">
        <v>51</v>
      </c>
      <c r="D244" s="45">
        <v>5</v>
      </c>
      <c r="E244" s="46">
        <v>5</v>
      </c>
      <c r="F244" s="24">
        <v>30000</v>
      </c>
      <c r="G244" s="3">
        <f t="shared" si="14"/>
        <v>750000</v>
      </c>
      <c r="I244" s="47"/>
      <c r="J244" s="48"/>
      <c r="K244" s="49"/>
      <c r="L244" s="49"/>
      <c r="M244" s="48"/>
      <c r="N244" s="48"/>
    </row>
    <row r="245" spans="1:14" s="14" customFormat="1" ht="27" customHeight="1">
      <c r="A245" s="21"/>
      <c r="B245" s="50" t="s">
        <v>59</v>
      </c>
      <c r="C245" s="21"/>
      <c r="D245" s="45"/>
      <c r="E245" s="46"/>
      <c r="F245" s="24"/>
      <c r="G245" s="3">
        <f>SUM(G239:G244)</f>
        <v>4050000</v>
      </c>
      <c r="I245" s="47"/>
      <c r="J245" s="48"/>
      <c r="K245" s="49"/>
      <c r="L245" s="49"/>
      <c r="M245" s="48"/>
      <c r="N245" s="48"/>
    </row>
    <row r="246" spans="1:14" s="14" customFormat="1" ht="27" customHeight="1">
      <c r="A246" s="37"/>
      <c r="B246" s="55" t="s">
        <v>48</v>
      </c>
      <c r="C246" s="56"/>
      <c r="D246" s="57"/>
      <c r="E246" s="58"/>
      <c r="F246" s="59"/>
      <c r="G246" s="60">
        <f>G237+G245</f>
        <v>4418000</v>
      </c>
      <c r="K246" s="74"/>
    </row>
    <row r="247" spans="1:14" s="14" customFormat="1" ht="27" customHeight="1">
      <c r="A247" s="20" t="s">
        <v>20</v>
      </c>
      <c r="B247" s="38" t="s">
        <v>39</v>
      </c>
      <c r="C247" s="33" t="s">
        <v>7</v>
      </c>
      <c r="D247" s="34" t="s">
        <v>9</v>
      </c>
      <c r="E247" s="23" t="s">
        <v>25</v>
      </c>
      <c r="F247" s="61" t="s">
        <v>10</v>
      </c>
      <c r="G247" s="5" t="s">
        <v>11</v>
      </c>
      <c r="K247" s="74"/>
    </row>
    <row r="248" spans="1:14" s="14" customFormat="1" ht="27" customHeight="1">
      <c r="A248" s="21">
        <v>1</v>
      </c>
      <c r="B248" s="25" t="s">
        <v>60</v>
      </c>
      <c r="C248" s="21" t="s">
        <v>26</v>
      </c>
      <c r="D248" s="22">
        <v>9</v>
      </c>
      <c r="E248" s="26">
        <v>6</v>
      </c>
      <c r="F248" s="62">
        <v>150000</v>
      </c>
      <c r="G248" s="3">
        <f>D248*E248*F248</f>
        <v>8100000</v>
      </c>
      <c r="K248" s="74"/>
    </row>
    <row r="249" spans="1:14" s="14" customFormat="1" ht="27" customHeight="1">
      <c r="A249" s="21">
        <v>2</v>
      </c>
      <c r="B249" s="25" t="s">
        <v>61</v>
      </c>
      <c r="C249" s="21" t="s">
        <v>26</v>
      </c>
      <c r="D249" s="22">
        <v>3</v>
      </c>
      <c r="E249" s="26">
        <v>4</v>
      </c>
      <c r="F249" s="62">
        <v>150000</v>
      </c>
      <c r="G249" s="3">
        <f>D249*E249*F249</f>
        <v>1800000</v>
      </c>
      <c r="K249" s="74"/>
    </row>
    <row r="250" spans="1:14" s="14" customFormat="1" ht="27" customHeight="1">
      <c r="A250" s="37"/>
      <c r="B250" s="63" t="s">
        <v>49</v>
      </c>
      <c r="C250" s="37"/>
      <c r="D250" s="64"/>
      <c r="E250" s="65"/>
      <c r="F250" s="66"/>
      <c r="G250" s="4">
        <f>SUM(G248:G249)</f>
        <v>9900000</v>
      </c>
      <c r="K250" s="74"/>
    </row>
    <row r="251" spans="1:14" s="14" customFormat="1" ht="27" customHeight="1">
      <c r="A251" s="20" t="s">
        <v>24</v>
      </c>
      <c r="B251" s="38" t="s">
        <v>28</v>
      </c>
      <c r="C251" s="33" t="s">
        <v>7</v>
      </c>
      <c r="D251" s="34" t="s">
        <v>29</v>
      </c>
      <c r="E251" s="23" t="s">
        <v>30</v>
      </c>
      <c r="F251" s="61" t="s">
        <v>10</v>
      </c>
      <c r="G251" s="5" t="s">
        <v>11</v>
      </c>
      <c r="K251" s="74"/>
    </row>
    <row r="252" spans="1:14" s="14" customFormat="1" ht="27" customHeight="1">
      <c r="A252" s="21">
        <v>1</v>
      </c>
      <c r="B252" s="25" t="s">
        <v>42</v>
      </c>
      <c r="C252" s="21" t="s">
        <v>14</v>
      </c>
      <c r="D252" s="22">
        <v>43</v>
      </c>
      <c r="E252" s="26"/>
      <c r="F252" s="3">
        <v>40000</v>
      </c>
      <c r="G252" s="3">
        <f>D252*F252</f>
        <v>1720000</v>
      </c>
      <c r="K252" s="74">
        <v>32402</v>
      </c>
    </row>
    <row r="253" spans="1:14" s="14" customFormat="1" ht="27" customHeight="1">
      <c r="A253" s="21">
        <v>2</v>
      </c>
      <c r="B253" s="25" t="s">
        <v>31</v>
      </c>
      <c r="C253" s="21" t="s">
        <v>32</v>
      </c>
      <c r="D253" s="22">
        <v>1</v>
      </c>
      <c r="E253" s="26"/>
      <c r="F253" s="3">
        <v>500000</v>
      </c>
      <c r="G253" s="3">
        <f t="shared" ref="G253:G254" si="15">D253*F253</f>
        <v>500000</v>
      </c>
      <c r="K253" s="74">
        <v>31182</v>
      </c>
    </row>
    <row r="254" spans="1:14" s="14" customFormat="1" ht="27" customHeight="1">
      <c r="A254" s="21">
        <v>3</v>
      </c>
      <c r="B254" s="25" t="s">
        <v>41</v>
      </c>
      <c r="C254" s="21" t="s">
        <v>23</v>
      </c>
      <c r="D254" s="22">
        <v>1</v>
      </c>
      <c r="E254" s="26"/>
      <c r="F254" s="3">
        <v>500000</v>
      </c>
      <c r="G254" s="3">
        <f t="shared" si="15"/>
        <v>500000</v>
      </c>
      <c r="K254" s="74">
        <v>32114</v>
      </c>
    </row>
    <row r="255" spans="1:14" s="14" customFormat="1" ht="27" customHeight="1">
      <c r="A255" s="21">
        <v>4</v>
      </c>
      <c r="B255" s="25" t="s">
        <v>34</v>
      </c>
      <c r="C255" s="21" t="s">
        <v>33</v>
      </c>
      <c r="D255" s="22">
        <v>45</v>
      </c>
      <c r="E255" s="26">
        <v>3</v>
      </c>
      <c r="F255" s="3">
        <v>20000</v>
      </c>
      <c r="G255" s="3">
        <f>D255*E255*F255</f>
        <v>2700000</v>
      </c>
      <c r="I255" s="67"/>
      <c r="K255" s="74">
        <v>33122</v>
      </c>
      <c r="L255" s="13" t="s">
        <v>35</v>
      </c>
    </row>
    <row r="256" spans="1:14" s="14" customFormat="1" ht="27" customHeight="1">
      <c r="A256" s="21">
        <v>5</v>
      </c>
      <c r="B256" s="25" t="s">
        <v>43</v>
      </c>
      <c r="C256" s="21" t="s">
        <v>33</v>
      </c>
      <c r="D256" s="22">
        <v>5</v>
      </c>
      <c r="E256" s="26"/>
      <c r="F256" s="3">
        <v>500000</v>
      </c>
      <c r="G256" s="3">
        <f t="shared" ref="G256" si="16">D256*F256</f>
        <v>2500000</v>
      </c>
      <c r="I256" s="67"/>
      <c r="K256" s="74">
        <v>32674</v>
      </c>
      <c r="N256" s="14">
        <f>45*6</f>
        <v>270</v>
      </c>
    </row>
    <row r="257" spans="1:11" s="14" customFormat="1" ht="27" customHeight="1">
      <c r="A257" s="37"/>
      <c r="B257" s="68" t="s">
        <v>36</v>
      </c>
      <c r="C257" s="63"/>
      <c r="D257" s="64"/>
      <c r="E257" s="65"/>
      <c r="F257" s="66"/>
      <c r="G257" s="4">
        <f>SUM(G252:G256)</f>
        <v>7920000</v>
      </c>
      <c r="I257" s="67"/>
      <c r="K257" s="74">
        <v>31538</v>
      </c>
    </row>
    <row r="258" spans="1:11" s="14" customFormat="1" ht="27" customHeight="1">
      <c r="A258" s="37"/>
      <c r="B258" s="97" t="s">
        <v>48</v>
      </c>
      <c r="C258" s="98"/>
      <c r="D258" s="98"/>
      <c r="E258" s="98"/>
      <c r="F258" s="99"/>
      <c r="G258" s="4">
        <f>G227+G231+G246+G250+G257</f>
        <v>31538000</v>
      </c>
      <c r="K258" s="74">
        <f>SUM(K252:K257)</f>
        <v>193032</v>
      </c>
    </row>
    <row r="259" spans="1:11" ht="27" customHeight="1">
      <c r="A259" s="37"/>
      <c r="B259" s="97" t="s">
        <v>48</v>
      </c>
      <c r="C259" s="98"/>
      <c r="D259" s="98"/>
      <c r="E259" s="98"/>
      <c r="F259" s="99"/>
      <c r="G259" s="77">
        <v>193032000</v>
      </c>
    </row>
    <row r="260" spans="1:11" ht="32.25" customHeight="1">
      <c r="A260" s="96"/>
      <c r="B260" s="96"/>
      <c r="C260" s="96"/>
      <c r="D260" s="96"/>
      <c r="E260" s="96"/>
      <c r="F260" s="96"/>
      <c r="G260" s="96"/>
    </row>
    <row r="261" spans="1:11" s="78" customFormat="1" ht="41.25" customHeight="1">
      <c r="A261" s="100" t="s">
        <v>112</v>
      </c>
      <c r="B261" s="100"/>
      <c r="C261" s="100"/>
      <c r="D261" s="100"/>
      <c r="E261" s="100" t="s">
        <v>111</v>
      </c>
      <c r="F261" s="100"/>
      <c r="G261" s="100"/>
      <c r="K261" s="79"/>
    </row>
  </sheetData>
  <mergeCells count="24">
    <mergeCell ref="A5:G5"/>
    <mergeCell ref="A6:G6"/>
    <mergeCell ref="A7:G7"/>
    <mergeCell ref="A8:G8"/>
    <mergeCell ref="A9:G9"/>
    <mergeCell ref="A11:G11"/>
    <mergeCell ref="A12:G12"/>
    <mergeCell ref="B53:F53"/>
    <mergeCell ref="B67:F67"/>
    <mergeCell ref="A10:G10"/>
    <mergeCell ref="B93:F93"/>
    <mergeCell ref="B26:F26"/>
    <mergeCell ref="B110:F110"/>
    <mergeCell ref="B136:F136"/>
    <mergeCell ref="B150:F150"/>
    <mergeCell ref="A260:G260"/>
    <mergeCell ref="B259:F259"/>
    <mergeCell ref="E261:G261"/>
    <mergeCell ref="B176:F176"/>
    <mergeCell ref="B218:F218"/>
    <mergeCell ref="B190:F190"/>
    <mergeCell ref="B232:F232"/>
    <mergeCell ref="B258:F258"/>
    <mergeCell ref="A261:D261"/>
  </mergeCells>
  <pageMargins left="0.25" right="0.25" top="0.56000000000000005" bottom="0.28999999999999998" header="0.3" footer="0.68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cp:lastPrinted>2017-06-21T01:54:56Z</cp:lastPrinted>
  <dcterms:created xsi:type="dcterms:W3CDTF">2017-06-08T01:55:46Z</dcterms:created>
  <dcterms:modified xsi:type="dcterms:W3CDTF">2017-06-21T02:07:44Z</dcterms:modified>
</cp:coreProperties>
</file>