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4" i="1"/>
  <c r="F83"/>
  <c r="F82"/>
  <c r="F81"/>
  <c r="F80" s="1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 s="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 s="1"/>
  <c r="F31"/>
  <c r="F30"/>
  <c r="F29"/>
  <c r="F28"/>
  <c r="F27"/>
  <c r="F26"/>
  <c r="F25"/>
  <c r="F24"/>
  <c r="F23"/>
  <c r="F22"/>
  <c r="F21"/>
  <c r="F19"/>
  <c r="F18"/>
  <c r="F17"/>
  <c r="F16"/>
  <c r="F15"/>
  <c r="F14"/>
  <c r="F13"/>
  <c r="F12"/>
  <c r="F11"/>
  <c r="F10"/>
  <c r="F9"/>
  <c r="F85" s="1"/>
</calcChain>
</file>

<file path=xl/sharedStrings.xml><?xml version="1.0" encoding="utf-8"?>
<sst xmlns="http://schemas.openxmlformats.org/spreadsheetml/2006/main" count="238" uniqueCount="132">
  <si>
    <t>ສາທາລະນະລັດ ປະຊາທິປະໄຕ ປະຊາຊົນລາວ</t>
  </si>
  <si>
    <t>ສັນຕິພາບ ເອກະລາດ ປະຊາທິປະໄຕ ເອກະພາບ ວັດທະນາຖາວອນ</t>
  </si>
  <si>
    <t>ສະຫະພັນແມ່ຍິງແຂວງ</t>
  </si>
  <si>
    <t xml:space="preserve">              ເລກທີ_________/ສຍຂ.ຫຼບ</t>
  </si>
  <si>
    <t xml:space="preserve">      ລົງວັນທີ…………………</t>
  </si>
  <si>
    <t>ແຜນງົບປະມານລາຍຈ່າຍ ຕັດຫຍິບ (2ຊຸດ)</t>
  </si>
  <si>
    <t xml:space="preserve">ປະຈຳປິ 2017 </t>
  </si>
  <si>
    <t>ລ/ດ</t>
  </si>
  <si>
    <t>ເນື້ອໃນ</t>
  </si>
  <si>
    <t>ຫົວໜ່ວຍ</t>
  </si>
  <si>
    <t>ຈຳນວນ</t>
  </si>
  <si>
    <t>ລາຄາ</t>
  </si>
  <si>
    <t>ລວມເປັນເງິນ</t>
  </si>
  <si>
    <t>ໝາຍເຫດ</t>
  </si>
  <si>
    <t>I</t>
  </si>
  <si>
    <t>ອັດຕາກິນ+ຄ່າເຊົ່າຕ່າງໆ</t>
  </si>
  <si>
    <t xml:space="preserve">ອັດຕາກີນຄູສອນ </t>
  </si>
  <si>
    <t>ຊົ່ວໂມງ/ຄັ້ງ</t>
  </si>
  <si>
    <t>420x2</t>
  </si>
  <si>
    <t>ອັດຕາກີນນັກຮຽນ</t>
  </si>
  <si>
    <t>ຄົນ/ມື້/ຄັ້ງ</t>
  </si>
  <si>
    <t>10x90x2</t>
  </si>
  <si>
    <t>ຄ່າເຊົ່າເຣືອນນາງຄຳຜູ</t>
  </si>
  <si>
    <t>ຫ້ອງ/ເດືອນ/ຄັ້ງ</t>
  </si>
  <si>
    <t>3x3x2</t>
  </si>
  <si>
    <t>ຄ່າເຊົ່າເຣືອນທ້າວຊ້າງ</t>
  </si>
  <si>
    <t xml:space="preserve">ຄ່າເຊົ່າລົດໄປ+ກັບ </t>
  </si>
  <si>
    <t>ເດືອນ/ຄັ້ງ</t>
  </si>
  <si>
    <t>3x2</t>
  </si>
  <si>
    <t xml:space="preserve">ຄ່ານ້ຳປະປາ </t>
  </si>
  <si>
    <t>ຄົນ/ເດືອນ/ຄັ້ງ</t>
  </si>
  <si>
    <t>10x3x2</t>
  </si>
  <si>
    <t xml:space="preserve">ຄ່າໄຟຟ້າ </t>
  </si>
  <si>
    <t>ຄ່າເດີນທາງລົງຝຶກງານ</t>
  </si>
  <si>
    <t>ຄັ້ງ</t>
  </si>
  <si>
    <t>ຄ່າລົງທະບຽນ</t>
  </si>
  <si>
    <t>ຄົນ/ຄັ້ງ</t>
  </si>
  <si>
    <t>10x2</t>
  </si>
  <si>
    <t>II</t>
  </si>
  <si>
    <t>ຄ່າເດີນທາງນັກສຳມະນາກອນ</t>
  </si>
  <si>
    <t>ເມືອງລວງພະບາງ</t>
  </si>
  <si>
    <t>ຄົນ/ຖ້ຽວ</t>
  </si>
  <si>
    <t>ເມືອງປາກອູ</t>
  </si>
  <si>
    <t>1x2</t>
  </si>
  <si>
    <t>ເມືອງໂພນໄຊ</t>
  </si>
  <si>
    <t>ເມືອງປາກແຊງ</t>
  </si>
  <si>
    <t>2x2</t>
  </si>
  <si>
    <t>ເມືອງນ້ຳບາກ</t>
  </si>
  <si>
    <t>ເມືອງງອຍ</t>
  </si>
  <si>
    <t xml:space="preserve">ເມືອງວຽງຄຳ </t>
  </si>
  <si>
    <t>ເມືອງໂພນທອງ</t>
  </si>
  <si>
    <t>ເມືອງຈອມເພັດ</t>
  </si>
  <si>
    <t>ເມືອງຊຽງເງິນ</t>
  </si>
  <si>
    <t>ເມືອງນານ</t>
  </si>
  <si>
    <t>ເມືອງພູຄູນ</t>
  </si>
  <si>
    <t>III</t>
  </si>
  <si>
    <t>ອຸປະກອນຕັດຫຍິບ</t>
  </si>
  <si>
    <t>ປື້ມປົກແຂງ</t>
  </si>
  <si>
    <t>ຫົວ/ຄັ້ງ</t>
  </si>
  <si>
    <t>ບີກຂຽນ</t>
  </si>
  <si>
    <t>ກ້ານ/ຄັ້ງ</t>
  </si>
  <si>
    <t>ສໍດຳ</t>
  </si>
  <si>
    <t>ກັບ/ຄັ້ງ</t>
  </si>
  <si>
    <t>ເຈັ້ຍຕັດແບບ</t>
  </si>
  <si>
    <t>ແຜ່ນ/ຄັ້ງ</t>
  </si>
  <si>
    <t>250x2</t>
  </si>
  <si>
    <t>ເຝິດຂຽນກະດານ</t>
  </si>
  <si>
    <t>ສະກອດຕິດເຈ້ຍ</t>
  </si>
  <si>
    <t>ອັນ/ຄັ້ງ</t>
  </si>
  <si>
    <t>ເຈ້ຍ A4</t>
  </si>
  <si>
    <t>ແກັດ/ຄັ້ງ</t>
  </si>
  <si>
    <t>ຜ້າລຶບກະດານ</t>
  </si>
  <si>
    <t>ກາວລາເຕັກ</t>
  </si>
  <si>
    <t>ປ່ອງ/ຄັ້ງ</t>
  </si>
  <si>
    <t>ບັນທັດໂຄ້ງ</t>
  </si>
  <si>
    <t>ບັນທັດຊື່</t>
  </si>
  <si>
    <t>ບັນທັດໂຄ້ງແຂນ+ຄໍ</t>
  </si>
  <si>
    <t>ເຊືອກແມັດ</t>
  </si>
  <si>
    <t>ໃບຢັ້ງຢືນ</t>
  </si>
  <si>
    <t>ໃບ/ຄັ້ງ</t>
  </si>
  <si>
    <t>ເຕົາລີດ</t>
  </si>
  <si>
    <t>ຜ້າຮອງລີດ</t>
  </si>
  <si>
    <t>ອັດປື້ມແບບຮຽນ</t>
  </si>
  <si>
    <t>ກໍ້ປັກສຽບ</t>
  </si>
  <si>
    <t>IV</t>
  </si>
  <si>
    <t>ອຸປະໂພກຕັດຫຍິບໃຊ້ໃນເວລາຝຶກອົບຮົມ</t>
  </si>
  <si>
    <t>ແພຕັດເສື້ອຄໍໃນໂຕ</t>
  </si>
  <si>
    <t>ແມັດ/ຄັ້ງ</t>
  </si>
  <si>
    <t>20x2</t>
  </si>
  <si>
    <t>ແພຕັດເສື້ອຄໍຫ້າແຈ</t>
  </si>
  <si>
    <t>ແພຕັດເສື້ອຄໍປ້າຍ</t>
  </si>
  <si>
    <t>ແພຕັດເສື້ອຄໍເຊີດ</t>
  </si>
  <si>
    <t>ແພຕັດເສື້ອຄໍມົນ</t>
  </si>
  <si>
    <t>ແພຕັດເສື້ອຄໍໂຕ 4ແຈ</t>
  </si>
  <si>
    <t>ແພຕັດໂສ້ງ</t>
  </si>
  <si>
    <t>ສີ້ນ</t>
  </si>
  <si>
    <t>ຜືນ/ຄັ້ງ</t>
  </si>
  <si>
    <t>ແພຮຽນຫຍິບ</t>
  </si>
  <si>
    <t>ແພກາວ</t>
  </si>
  <si>
    <t>ແພແຂງ</t>
  </si>
  <si>
    <t xml:space="preserve">ຊິບໂສ້ງ </t>
  </si>
  <si>
    <t>ໄໝຫຍິບ</t>
  </si>
  <si>
    <t>5x2</t>
  </si>
  <si>
    <t>ດ້າຍແຊກ</t>
  </si>
  <si>
    <t>ກໍ້/ຄັ້ງ</t>
  </si>
  <si>
    <t>ເຂັມຈັກ</t>
  </si>
  <si>
    <t>ຫໍ່/ຄັ້ງ</t>
  </si>
  <si>
    <t>ເຂັມສອຍ</t>
  </si>
  <si>
    <t>ແປ້ງຂີດ</t>
  </si>
  <si>
    <t>4x2</t>
  </si>
  <si>
    <t>ຂໍເກາະໃຫ່ຍ</t>
  </si>
  <si>
    <t>ຂໍເກາະນ້ອຍ</t>
  </si>
  <si>
    <t>ແຕະ/ຄັ້ງ</t>
  </si>
  <si>
    <t>ດຸມປ້ຳເບີ 28 ແລະ 24</t>
  </si>
  <si>
    <t>ຖົງ/ຄັ້ງ</t>
  </si>
  <si>
    <t>ດຸມແຕບ</t>
  </si>
  <si>
    <t>ເຈັ້ຍກີ້ງ</t>
  </si>
  <si>
    <t>ເຂັມມຸດ</t>
  </si>
  <si>
    <t>ເຂັມມ້າງ</t>
  </si>
  <si>
    <t>ເຫຼັກກີ້ງ</t>
  </si>
  <si>
    <t>ມີດແຊມໃຫ່ຍ</t>
  </si>
  <si>
    <t>ດວງ/ຄັ້ງ</t>
  </si>
  <si>
    <t>ນ້ຳມັນຈັກ</t>
  </si>
  <si>
    <t>ຕຸກ/ຄັ້ງ</t>
  </si>
  <si>
    <t>ດຸມຂາວ</t>
  </si>
  <si>
    <t>V</t>
  </si>
  <si>
    <t>ອຸປະໂພກຕັດຫຍິບໃຊ້ໃນເວລາສອບເສັງ</t>
  </si>
  <si>
    <t>ແພຕັດເສື້ອ</t>
  </si>
  <si>
    <t>ສິ້ນ</t>
  </si>
  <si>
    <t>ລວມ I+II+III+IV+V</t>
  </si>
  <si>
    <t xml:space="preserve">        ຂຽນເປັນຕົວໜັງສື: ໜື່ງຮ້ອຍ ແປດສິບຫົກລ້ານ ແປດແສນຫ້າສິບສອງພັນກີບ.</t>
  </si>
  <si>
    <r>
      <t xml:space="preserve">      </t>
    </r>
    <r>
      <rPr>
        <b/>
        <sz val="14"/>
        <color theme="1"/>
        <rFont val="Phetsarath OT"/>
      </rPr>
      <t xml:space="preserve">       ປະທານສະຫະພັນແມ່ຍິງແຂວງ          ຫົວໜ້າຂະແໜງພັດທະນາ          ການເງິນ   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</si>
</sst>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Phetsarath OT"/>
    </font>
    <font>
      <b/>
      <sz val="14"/>
      <color theme="1"/>
      <name val="Phetsarath OT"/>
    </font>
    <font>
      <sz val="11"/>
      <color theme="1"/>
      <name val="Phetsarath OT"/>
    </font>
    <font>
      <b/>
      <sz val="12"/>
      <color theme="1"/>
      <name val="Phetsarath OT"/>
    </font>
    <font>
      <b/>
      <u/>
      <sz val="12"/>
      <color theme="1"/>
      <name val="Phetsarath OT"/>
    </font>
    <font>
      <b/>
      <u val="singleAccounting"/>
      <sz val="12"/>
      <color theme="1"/>
      <name val="Phetsarath OT"/>
    </font>
    <font>
      <sz val="12"/>
      <name val="Phetsarath O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87" fontId="2" fillId="0" borderId="1" xfId="0" applyNumberFormat="1" applyFont="1" applyBorder="1"/>
    <xf numFmtId="187" fontId="2" fillId="0" borderId="1" xfId="1" applyNumberFormat="1" applyFont="1" applyBorder="1"/>
    <xf numFmtId="0" fontId="2" fillId="0" borderId="1" xfId="0" applyFont="1" applyBorder="1"/>
    <xf numFmtId="187" fontId="4" fillId="0" borderId="1" xfId="1" applyNumberFormat="1" applyFont="1" applyBorder="1"/>
    <xf numFmtId="187" fontId="5" fillId="0" borderId="1" xfId="1" applyNumberFormat="1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/>
    <xf numFmtId="187" fontId="2" fillId="0" borderId="1" xfId="1" applyNumberFormat="1" applyFont="1" applyBorder="1" applyAlignment="1">
      <alignment horizontal="center"/>
    </xf>
    <xf numFmtId="187" fontId="7" fillId="0" borderId="1" xfId="0" applyNumberFormat="1" applyFont="1" applyBorder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0" fontId="6" fillId="0" borderId="2" xfId="0" applyFont="1" applyBorder="1" applyAlignment="1"/>
    <xf numFmtId="0" fontId="6" fillId="0" borderId="3" xfId="0" applyFont="1" applyBorder="1" applyAlignment="1"/>
    <xf numFmtId="187" fontId="4" fillId="0" borderId="0" xfId="1" applyNumberFormat="1" applyFont="1"/>
    <xf numFmtId="0" fontId="6" fillId="0" borderId="1" xfId="0" applyFont="1" applyBorder="1" applyAlignment="1"/>
    <xf numFmtId="187" fontId="5" fillId="0" borderId="1" xfId="0" applyNumberFormat="1" applyFont="1" applyBorder="1" applyAlignment="1"/>
    <xf numFmtId="0" fontId="2" fillId="0" borderId="1" xfId="0" applyFont="1" applyFill="1" applyBorder="1" applyAlignment="1">
      <alignment horizontal="center"/>
    </xf>
    <xf numFmtId="187" fontId="7" fillId="0" borderId="1" xfId="0" applyNumberFormat="1" applyFont="1" applyFill="1" applyBorder="1"/>
    <xf numFmtId="187" fontId="7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ill="1"/>
    <xf numFmtId="0" fontId="8" fillId="0" borderId="0" xfId="0" applyFont="1" applyFill="1" applyBorder="1" applyAlignment="1">
      <alignment horizontal="center"/>
    </xf>
    <xf numFmtId="187" fontId="2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9"/>
  <sheetViews>
    <sheetView tabSelected="1" workbookViewId="0">
      <selection activeCell="E10" sqref="E10"/>
    </sheetView>
  </sheetViews>
  <sheetFormatPr defaultRowHeight="14.25"/>
  <cols>
    <col min="1" max="1" width="4.25" bestFit="1" customWidth="1"/>
    <col min="2" max="2" width="17.625" customWidth="1"/>
    <col min="3" max="3" width="8.375" customWidth="1"/>
    <col min="5" max="5" width="12.25" customWidth="1"/>
    <col min="6" max="6" width="15.625" customWidth="1"/>
    <col min="7" max="7" width="10.875" customWidth="1"/>
  </cols>
  <sheetData>
    <row r="1" spans="1:7" ht="72" customHeight="1"/>
    <row r="2" spans="1:7" ht="20.25">
      <c r="A2" s="42" t="s">
        <v>0</v>
      </c>
      <c r="B2" s="42"/>
      <c r="C2" s="42"/>
      <c r="D2" s="42"/>
      <c r="E2" s="42"/>
      <c r="F2" s="42"/>
      <c r="G2" s="42"/>
    </row>
    <row r="3" spans="1:7" ht="20.25">
      <c r="A3" s="42" t="s">
        <v>1</v>
      </c>
      <c r="B3" s="42"/>
      <c r="C3" s="42"/>
      <c r="D3" s="42"/>
      <c r="E3" s="42"/>
      <c r="F3" s="42"/>
      <c r="G3" s="42"/>
    </row>
    <row r="4" spans="1:7" ht="20.25">
      <c r="A4" s="43" t="s">
        <v>2</v>
      </c>
      <c r="B4" s="43"/>
      <c r="C4" s="1"/>
      <c r="D4" s="2"/>
      <c r="E4" s="42" t="s">
        <v>3</v>
      </c>
      <c r="F4" s="42"/>
      <c r="G4" s="42"/>
    </row>
    <row r="5" spans="1:7" ht="20.25">
      <c r="A5" s="2"/>
      <c r="B5" s="2"/>
      <c r="C5" s="2"/>
      <c r="D5" s="2"/>
      <c r="E5" s="42" t="s">
        <v>4</v>
      </c>
      <c r="F5" s="42"/>
      <c r="G5" s="42"/>
    </row>
    <row r="6" spans="1:7" ht="23.25">
      <c r="A6" s="40" t="s">
        <v>5</v>
      </c>
      <c r="B6" s="40"/>
      <c r="C6" s="40"/>
      <c r="D6" s="40"/>
      <c r="E6" s="40"/>
      <c r="F6" s="40"/>
      <c r="G6" s="3"/>
    </row>
    <row r="7" spans="1:7" ht="23.25">
      <c r="A7" s="40" t="s">
        <v>6</v>
      </c>
      <c r="B7" s="40"/>
      <c r="C7" s="40"/>
      <c r="D7" s="40"/>
      <c r="E7" s="40"/>
      <c r="F7" s="40"/>
      <c r="G7" s="3"/>
    </row>
    <row r="8" spans="1:7" ht="20.25">
      <c r="A8" s="4" t="s">
        <v>7</v>
      </c>
      <c r="B8" s="4" t="s">
        <v>8</v>
      </c>
      <c r="C8" s="4" t="s">
        <v>9</v>
      </c>
      <c r="D8" s="4" t="s">
        <v>10</v>
      </c>
      <c r="E8" s="4" t="s">
        <v>11</v>
      </c>
      <c r="F8" s="4" t="s">
        <v>12</v>
      </c>
      <c r="G8" s="5" t="s">
        <v>13</v>
      </c>
    </row>
    <row r="9" spans="1:7" ht="20.25">
      <c r="A9" s="4" t="s">
        <v>14</v>
      </c>
      <c r="B9" s="4" t="s">
        <v>15</v>
      </c>
      <c r="C9" s="4"/>
      <c r="D9" s="6"/>
      <c r="E9" s="6"/>
      <c r="F9" s="7">
        <f>F10+F11+F12+F13+F14+F15+F16+F17+F18</f>
        <v>159360000</v>
      </c>
      <c r="G9" s="8"/>
    </row>
    <row r="10" spans="1:7" ht="20.25">
      <c r="A10" s="6">
        <v>1</v>
      </c>
      <c r="B10" s="9" t="s">
        <v>16</v>
      </c>
      <c r="C10" s="9" t="s">
        <v>17</v>
      </c>
      <c r="D10" s="10" t="s">
        <v>18</v>
      </c>
      <c r="E10" s="11">
        <v>40000</v>
      </c>
      <c r="F10" s="12">
        <f>E10*2*420</f>
        <v>33600000</v>
      </c>
      <c r="G10" s="8"/>
    </row>
    <row r="11" spans="1:7" ht="20.25">
      <c r="A11" s="6">
        <v>2</v>
      </c>
      <c r="B11" s="13" t="s">
        <v>19</v>
      </c>
      <c r="C11" s="13" t="s">
        <v>20</v>
      </c>
      <c r="D11" s="6" t="s">
        <v>21</v>
      </c>
      <c r="E11" s="11">
        <v>50000</v>
      </c>
      <c r="F11" s="12">
        <f>E11*2*90*10</f>
        <v>90000000</v>
      </c>
      <c r="G11" s="8"/>
    </row>
    <row r="12" spans="1:7" ht="20.25">
      <c r="A12" s="6">
        <v>3</v>
      </c>
      <c r="B12" s="13" t="s">
        <v>22</v>
      </c>
      <c r="C12" s="13" t="s">
        <v>23</v>
      </c>
      <c r="D12" s="6" t="s">
        <v>24</v>
      </c>
      <c r="E12" s="11">
        <v>420000</v>
      </c>
      <c r="F12" s="12">
        <f>E12*2*3*3</f>
        <v>7560000</v>
      </c>
      <c r="G12" s="8"/>
    </row>
    <row r="13" spans="1:7" ht="20.25">
      <c r="A13" s="6">
        <v>4</v>
      </c>
      <c r="B13" s="13" t="s">
        <v>25</v>
      </c>
      <c r="C13" s="13" t="s">
        <v>23</v>
      </c>
      <c r="D13" s="6" t="s">
        <v>24</v>
      </c>
      <c r="E13" s="11">
        <v>500000</v>
      </c>
      <c r="F13" s="12">
        <f>E13*2*3*3</f>
        <v>9000000</v>
      </c>
      <c r="G13" s="8"/>
    </row>
    <row r="14" spans="1:7" ht="20.25">
      <c r="A14" s="6">
        <v>5</v>
      </c>
      <c r="B14" s="13" t="s">
        <v>26</v>
      </c>
      <c r="C14" s="13" t="s">
        <v>27</v>
      </c>
      <c r="D14" s="6" t="s">
        <v>28</v>
      </c>
      <c r="E14" s="11">
        <v>1000000</v>
      </c>
      <c r="F14" s="12">
        <f>E14*2*3</f>
        <v>6000000</v>
      </c>
      <c r="G14" s="8"/>
    </row>
    <row r="15" spans="1:7" ht="20.25">
      <c r="A15" s="6">
        <v>6</v>
      </c>
      <c r="B15" s="13" t="s">
        <v>29</v>
      </c>
      <c r="C15" s="13" t="s">
        <v>30</v>
      </c>
      <c r="D15" s="10" t="s">
        <v>31</v>
      </c>
      <c r="E15" s="14">
        <v>30000</v>
      </c>
      <c r="F15" s="14">
        <f>E15*2*3*10</f>
        <v>1800000</v>
      </c>
      <c r="G15" s="8"/>
    </row>
    <row r="16" spans="1:7" ht="20.25">
      <c r="A16" s="6">
        <v>7</v>
      </c>
      <c r="B16" s="13" t="s">
        <v>32</v>
      </c>
      <c r="C16" s="13" t="s">
        <v>30</v>
      </c>
      <c r="D16" s="10" t="s">
        <v>31</v>
      </c>
      <c r="E16" s="12">
        <v>40000</v>
      </c>
      <c r="F16" s="12">
        <f>E16*2*3*10</f>
        <v>2400000</v>
      </c>
      <c r="G16" s="8"/>
    </row>
    <row r="17" spans="1:7" ht="20.25">
      <c r="A17" s="6">
        <v>8</v>
      </c>
      <c r="B17" s="13" t="s">
        <v>33</v>
      </c>
      <c r="C17" s="13" t="s">
        <v>34</v>
      </c>
      <c r="D17" s="6">
        <v>2</v>
      </c>
      <c r="E17" s="12">
        <v>500000</v>
      </c>
      <c r="F17" s="12">
        <f>E17*2</f>
        <v>1000000</v>
      </c>
      <c r="G17" s="8"/>
    </row>
    <row r="18" spans="1:7" ht="20.25">
      <c r="A18" s="6">
        <v>9</v>
      </c>
      <c r="B18" s="13" t="s">
        <v>35</v>
      </c>
      <c r="C18" s="13" t="s">
        <v>36</v>
      </c>
      <c r="D18" s="6" t="s">
        <v>37</v>
      </c>
      <c r="E18" s="12">
        <v>400000</v>
      </c>
      <c r="F18" s="12">
        <f>E18*2*10</f>
        <v>8000000</v>
      </c>
      <c r="G18" s="8"/>
    </row>
    <row r="19" spans="1:7" ht="20.25">
      <c r="A19" s="4" t="s">
        <v>38</v>
      </c>
      <c r="B19" s="5" t="s">
        <v>39</v>
      </c>
      <c r="C19" s="5"/>
      <c r="D19" s="6"/>
      <c r="E19" s="11"/>
      <c r="F19" s="15">
        <f>F21+F22+F23+F24+F25+F26+F27+F28+F29+F30+F31</f>
        <v>2010000</v>
      </c>
      <c r="G19" s="8"/>
    </row>
    <row r="20" spans="1:7" ht="20.25">
      <c r="A20" s="6">
        <v>1</v>
      </c>
      <c r="B20" s="13" t="s">
        <v>40</v>
      </c>
      <c r="C20" s="13" t="s">
        <v>41</v>
      </c>
      <c r="D20" s="6">
        <v>2</v>
      </c>
      <c r="E20" s="11">
        <v>0</v>
      </c>
      <c r="F20" s="12"/>
      <c r="G20" s="8"/>
    </row>
    <row r="21" spans="1:7" ht="20.25">
      <c r="A21" s="6">
        <v>2</v>
      </c>
      <c r="B21" s="13" t="s">
        <v>42</v>
      </c>
      <c r="C21" s="13" t="s">
        <v>41</v>
      </c>
      <c r="D21" s="6" t="s">
        <v>43</v>
      </c>
      <c r="E21" s="11">
        <v>35000</v>
      </c>
      <c r="F21" s="12">
        <f>E21*2*1</f>
        <v>70000</v>
      </c>
      <c r="G21" s="8"/>
    </row>
    <row r="22" spans="1:7" ht="20.25">
      <c r="A22" s="6">
        <v>3</v>
      </c>
      <c r="B22" s="13" t="s">
        <v>44</v>
      </c>
      <c r="C22" s="13" t="s">
        <v>41</v>
      </c>
      <c r="D22" s="6" t="s">
        <v>43</v>
      </c>
      <c r="E22" s="11">
        <v>50000</v>
      </c>
      <c r="F22" s="12">
        <f>E22*2*1</f>
        <v>100000</v>
      </c>
      <c r="G22" s="8"/>
    </row>
    <row r="23" spans="1:7" ht="20.25">
      <c r="A23" s="6">
        <v>4</v>
      </c>
      <c r="B23" s="13" t="s">
        <v>45</v>
      </c>
      <c r="C23" s="13" t="s">
        <v>41</v>
      </c>
      <c r="D23" s="6" t="s">
        <v>46</v>
      </c>
      <c r="E23" s="11">
        <v>55000</v>
      </c>
      <c r="F23" s="12">
        <f>E23*2*2</f>
        <v>220000</v>
      </c>
      <c r="G23" s="8"/>
    </row>
    <row r="24" spans="1:7" ht="20.25">
      <c r="A24" s="6">
        <v>5</v>
      </c>
      <c r="B24" s="13" t="s">
        <v>47</v>
      </c>
      <c r="C24" s="13" t="s">
        <v>41</v>
      </c>
      <c r="D24" s="6" t="s">
        <v>46</v>
      </c>
      <c r="E24" s="11">
        <v>55000</v>
      </c>
      <c r="F24" s="12">
        <f>E24*2*2</f>
        <v>220000</v>
      </c>
      <c r="G24" s="8"/>
    </row>
    <row r="25" spans="1:7" ht="20.25">
      <c r="A25" s="6">
        <v>6</v>
      </c>
      <c r="B25" s="13" t="s">
        <v>48</v>
      </c>
      <c r="C25" s="13" t="s">
        <v>41</v>
      </c>
      <c r="D25" s="6" t="s">
        <v>46</v>
      </c>
      <c r="E25" s="11">
        <v>60000</v>
      </c>
      <c r="F25" s="12">
        <f>E25*2*2</f>
        <v>240000</v>
      </c>
      <c r="G25" s="8"/>
    </row>
    <row r="26" spans="1:7" ht="20.25">
      <c r="A26" s="6">
        <v>7</v>
      </c>
      <c r="B26" s="13" t="s">
        <v>49</v>
      </c>
      <c r="C26" s="13" t="s">
        <v>41</v>
      </c>
      <c r="D26" s="6" t="s">
        <v>43</v>
      </c>
      <c r="E26" s="11">
        <v>70000</v>
      </c>
      <c r="F26" s="12">
        <f>E26*2*1</f>
        <v>140000</v>
      </c>
      <c r="G26" s="8"/>
    </row>
    <row r="27" spans="1:7" ht="20.25">
      <c r="A27" s="6">
        <v>8</v>
      </c>
      <c r="B27" s="13" t="s">
        <v>50</v>
      </c>
      <c r="C27" s="13" t="s">
        <v>41</v>
      </c>
      <c r="D27" s="6" t="s">
        <v>46</v>
      </c>
      <c r="E27" s="11">
        <v>95000</v>
      </c>
      <c r="F27" s="12">
        <f>E27*2*2</f>
        <v>380000</v>
      </c>
      <c r="G27" s="8"/>
    </row>
    <row r="28" spans="1:7" ht="20.25">
      <c r="A28" s="6">
        <v>9</v>
      </c>
      <c r="B28" s="13" t="s">
        <v>51</v>
      </c>
      <c r="C28" s="13" t="s">
        <v>41</v>
      </c>
      <c r="D28" s="6" t="s">
        <v>43</v>
      </c>
      <c r="E28" s="11">
        <v>30000</v>
      </c>
      <c r="F28" s="12">
        <f>E28*2*1</f>
        <v>60000</v>
      </c>
      <c r="G28" s="8"/>
    </row>
    <row r="29" spans="1:7" ht="20.25">
      <c r="A29" s="6">
        <v>10</v>
      </c>
      <c r="B29" s="13" t="s">
        <v>52</v>
      </c>
      <c r="C29" s="13" t="s">
        <v>41</v>
      </c>
      <c r="D29" s="6" t="s">
        <v>46</v>
      </c>
      <c r="E29" s="11">
        <v>35000</v>
      </c>
      <c r="F29" s="12">
        <f>E29*2*2</f>
        <v>140000</v>
      </c>
      <c r="G29" s="8"/>
    </row>
    <row r="30" spans="1:7" ht="20.25">
      <c r="A30" s="6">
        <v>11</v>
      </c>
      <c r="B30" s="13" t="s">
        <v>53</v>
      </c>
      <c r="C30" s="13" t="s">
        <v>41</v>
      </c>
      <c r="D30" s="6" t="s">
        <v>46</v>
      </c>
      <c r="E30" s="11">
        <v>45000</v>
      </c>
      <c r="F30" s="12">
        <f>E30*2*2</f>
        <v>180000</v>
      </c>
      <c r="G30" s="8"/>
    </row>
    <row r="31" spans="1:7" ht="20.25">
      <c r="A31" s="6">
        <v>12</v>
      </c>
      <c r="B31" s="13" t="s">
        <v>54</v>
      </c>
      <c r="C31" s="13" t="s">
        <v>41</v>
      </c>
      <c r="D31" s="6" t="s">
        <v>46</v>
      </c>
      <c r="E31" s="11">
        <v>65000</v>
      </c>
      <c r="F31" s="12">
        <f>E31*2*2</f>
        <v>260000</v>
      </c>
      <c r="G31" s="8"/>
    </row>
    <row r="32" spans="1:7" ht="22.5">
      <c r="A32" s="4" t="s">
        <v>55</v>
      </c>
      <c r="B32" s="16" t="s">
        <v>56</v>
      </c>
      <c r="C32" s="17"/>
      <c r="D32" s="18"/>
      <c r="E32" s="19"/>
      <c r="F32" s="20">
        <f>F33+F34+F35+F36+F37+F38+F39+F40+F41+F42+F43+F44+F45+F46+F47+F48+F49+F50</f>
        <v>7092000</v>
      </c>
      <c r="G32" s="21"/>
    </row>
    <row r="33" spans="1:7" ht="20.25">
      <c r="A33" s="6">
        <v>1</v>
      </c>
      <c r="B33" s="13" t="s">
        <v>57</v>
      </c>
      <c r="C33" s="18" t="s">
        <v>58</v>
      </c>
      <c r="D33" s="22" t="s">
        <v>37</v>
      </c>
      <c r="E33" s="19">
        <v>15000</v>
      </c>
      <c r="F33" s="11">
        <f>E33*2*10</f>
        <v>300000</v>
      </c>
      <c r="G33" s="21"/>
    </row>
    <row r="34" spans="1:7" ht="20.25">
      <c r="A34" s="6">
        <v>2</v>
      </c>
      <c r="B34" s="13" t="s">
        <v>59</v>
      </c>
      <c r="C34" s="18" t="s">
        <v>60</v>
      </c>
      <c r="D34" s="22" t="s">
        <v>37</v>
      </c>
      <c r="E34" s="19">
        <v>2000</v>
      </c>
      <c r="F34" s="11">
        <f>E34*2*10</f>
        <v>40000</v>
      </c>
      <c r="G34" s="21"/>
    </row>
    <row r="35" spans="1:7" ht="20.25">
      <c r="A35" s="6">
        <v>3</v>
      </c>
      <c r="B35" s="13" t="s">
        <v>61</v>
      </c>
      <c r="C35" s="18" t="s">
        <v>62</v>
      </c>
      <c r="D35" s="22" t="s">
        <v>43</v>
      </c>
      <c r="E35" s="19">
        <v>10000</v>
      </c>
      <c r="F35" s="11">
        <f>E35*2*1</f>
        <v>20000</v>
      </c>
      <c r="G35" s="21"/>
    </row>
    <row r="36" spans="1:7" ht="20.25">
      <c r="A36" s="6">
        <v>4</v>
      </c>
      <c r="B36" s="13" t="s">
        <v>63</v>
      </c>
      <c r="C36" s="18" t="s">
        <v>64</v>
      </c>
      <c r="D36" s="22" t="s">
        <v>65</v>
      </c>
      <c r="E36" s="19">
        <v>1000</v>
      </c>
      <c r="F36" s="11">
        <f>E36*2*250</f>
        <v>500000</v>
      </c>
      <c r="G36" s="21"/>
    </row>
    <row r="37" spans="1:7" ht="20.25">
      <c r="A37" s="6">
        <v>5</v>
      </c>
      <c r="B37" s="13" t="s">
        <v>66</v>
      </c>
      <c r="C37" s="18" t="s">
        <v>62</v>
      </c>
      <c r="D37" s="22" t="s">
        <v>46</v>
      </c>
      <c r="E37" s="19">
        <v>38000</v>
      </c>
      <c r="F37" s="11">
        <f>E37*2*2</f>
        <v>152000</v>
      </c>
      <c r="G37" s="21"/>
    </row>
    <row r="38" spans="1:7" ht="20.25">
      <c r="A38" s="6">
        <v>6</v>
      </c>
      <c r="B38" s="13" t="s">
        <v>67</v>
      </c>
      <c r="C38" s="18" t="s">
        <v>68</v>
      </c>
      <c r="D38" s="22" t="s">
        <v>46</v>
      </c>
      <c r="E38" s="19">
        <v>20000</v>
      </c>
      <c r="F38" s="11">
        <f>E38*2*2</f>
        <v>80000</v>
      </c>
      <c r="G38" s="21"/>
    </row>
    <row r="39" spans="1:7" ht="20.25">
      <c r="A39" s="6">
        <v>7</v>
      </c>
      <c r="B39" s="13" t="s">
        <v>69</v>
      </c>
      <c r="C39" s="18" t="s">
        <v>70</v>
      </c>
      <c r="D39" s="22" t="s">
        <v>43</v>
      </c>
      <c r="E39" s="19">
        <v>150000</v>
      </c>
      <c r="F39" s="11">
        <f>E39*2*1</f>
        <v>300000</v>
      </c>
      <c r="G39" s="21"/>
    </row>
    <row r="40" spans="1:7" ht="20.25">
      <c r="A40" s="6">
        <v>8</v>
      </c>
      <c r="B40" s="13" t="s">
        <v>71</v>
      </c>
      <c r="C40" s="18" t="s">
        <v>68</v>
      </c>
      <c r="D40" s="22" t="s">
        <v>46</v>
      </c>
      <c r="E40" s="19">
        <v>10000</v>
      </c>
      <c r="F40" s="11">
        <f>E40*2*2</f>
        <v>40000</v>
      </c>
      <c r="G40" s="21"/>
    </row>
    <row r="41" spans="1:7" ht="20.25">
      <c r="A41" s="6">
        <v>9</v>
      </c>
      <c r="B41" s="13" t="s">
        <v>72</v>
      </c>
      <c r="C41" s="18" t="s">
        <v>73</v>
      </c>
      <c r="D41" s="22" t="s">
        <v>46</v>
      </c>
      <c r="E41" s="19">
        <v>10000</v>
      </c>
      <c r="F41" s="11">
        <f>E41*2*2</f>
        <v>40000</v>
      </c>
      <c r="G41" s="21"/>
    </row>
    <row r="42" spans="1:7" ht="20.25">
      <c r="A42" s="6">
        <v>10</v>
      </c>
      <c r="B42" s="13" t="s">
        <v>74</v>
      </c>
      <c r="C42" s="18" t="s">
        <v>68</v>
      </c>
      <c r="D42" s="22" t="s">
        <v>37</v>
      </c>
      <c r="E42" s="19">
        <v>5000</v>
      </c>
      <c r="F42" s="11">
        <f>E42*2*10</f>
        <v>100000</v>
      </c>
      <c r="G42" s="21"/>
    </row>
    <row r="43" spans="1:7" ht="20.25">
      <c r="A43" s="6">
        <v>11</v>
      </c>
      <c r="B43" s="13" t="s">
        <v>75</v>
      </c>
      <c r="C43" s="18" t="s">
        <v>68</v>
      </c>
      <c r="D43" s="23" t="s">
        <v>37</v>
      </c>
      <c r="E43" s="19">
        <v>5000</v>
      </c>
      <c r="F43" s="11">
        <f>E43*2*10</f>
        <v>100000</v>
      </c>
      <c r="G43" s="21"/>
    </row>
    <row r="44" spans="1:7" ht="20.25">
      <c r="A44" s="6">
        <v>12</v>
      </c>
      <c r="B44" s="13" t="s">
        <v>76</v>
      </c>
      <c r="C44" s="18" t="s">
        <v>68</v>
      </c>
      <c r="D44" s="23" t="s">
        <v>37</v>
      </c>
      <c r="E44" s="19">
        <v>25000</v>
      </c>
      <c r="F44" s="11">
        <f>E44*2*10</f>
        <v>500000</v>
      </c>
      <c r="G44" s="21"/>
    </row>
    <row r="45" spans="1:7" ht="20.25">
      <c r="A45" s="6">
        <v>13</v>
      </c>
      <c r="B45" s="13" t="s">
        <v>77</v>
      </c>
      <c r="C45" s="24" t="s">
        <v>68</v>
      </c>
      <c r="D45" s="25" t="s">
        <v>37</v>
      </c>
      <c r="E45" s="19">
        <v>5000</v>
      </c>
      <c r="F45" s="11">
        <f>E45*2*10</f>
        <v>100000</v>
      </c>
      <c r="G45" s="21"/>
    </row>
    <row r="46" spans="1:7" ht="20.25">
      <c r="A46" s="6">
        <v>14</v>
      </c>
      <c r="B46" s="13" t="s">
        <v>78</v>
      </c>
      <c r="C46" s="18" t="s">
        <v>79</v>
      </c>
      <c r="D46" s="26" t="s">
        <v>37</v>
      </c>
      <c r="E46" s="11">
        <v>15000</v>
      </c>
      <c r="F46" s="12">
        <f>E46*2*10</f>
        <v>300000</v>
      </c>
      <c r="G46" s="21"/>
    </row>
    <row r="47" spans="1:7" ht="20.25">
      <c r="A47" s="6">
        <v>15</v>
      </c>
      <c r="B47" s="18" t="s">
        <v>80</v>
      </c>
      <c r="C47" s="18" t="s">
        <v>68</v>
      </c>
      <c r="D47" s="26" t="s">
        <v>46</v>
      </c>
      <c r="E47" s="11">
        <v>680000</v>
      </c>
      <c r="F47" s="12">
        <f>E47*2*2</f>
        <v>2720000</v>
      </c>
      <c r="G47" s="21"/>
    </row>
    <row r="48" spans="1:7" ht="20.25">
      <c r="A48" s="6">
        <v>16</v>
      </c>
      <c r="B48" s="18" t="s">
        <v>81</v>
      </c>
      <c r="C48" s="18" t="s">
        <v>68</v>
      </c>
      <c r="D48" s="26" t="s">
        <v>46</v>
      </c>
      <c r="E48" s="11">
        <v>35000</v>
      </c>
      <c r="F48" s="12">
        <f>E48*2*2</f>
        <v>140000</v>
      </c>
      <c r="G48" s="21"/>
    </row>
    <row r="49" spans="1:7" ht="20.25">
      <c r="A49" s="6">
        <v>17</v>
      </c>
      <c r="B49" s="13" t="s">
        <v>82</v>
      </c>
      <c r="C49" s="13" t="s">
        <v>58</v>
      </c>
      <c r="D49" s="19" t="s">
        <v>37</v>
      </c>
      <c r="E49" s="11">
        <v>70000</v>
      </c>
      <c r="F49" s="12">
        <f>E49*2*10</f>
        <v>1400000</v>
      </c>
      <c r="G49" s="21"/>
    </row>
    <row r="50" spans="1:7" ht="20.25">
      <c r="A50" s="6">
        <v>18</v>
      </c>
      <c r="B50" s="13" t="s">
        <v>83</v>
      </c>
      <c r="C50" s="13" t="s">
        <v>68</v>
      </c>
      <c r="D50" s="19" t="s">
        <v>46</v>
      </c>
      <c r="E50" s="11">
        <v>65000</v>
      </c>
      <c r="F50" s="12">
        <f>E50*2*2</f>
        <v>260000</v>
      </c>
      <c r="G50" s="21"/>
    </row>
    <row r="51" spans="1:7" ht="22.5">
      <c r="A51" s="4" t="s">
        <v>84</v>
      </c>
      <c r="B51" s="27" t="s">
        <v>85</v>
      </c>
      <c r="C51" s="28"/>
      <c r="D51" s="28"/>
      <c r="E51" s="19"/>
      <c r="F51" s="20">
        <f>F52+F53+F54+F55+F56+F57+F58+F59+F60+F61+F62+F63+F64+F65+F66+F67+F68+F69+F70+F71+F72+F73+F74+F75+F76+F77+F78+F79</f>
        <v>14870000</v>
      </c>
      <c r="G51" s="21"/>
    </row>
    <row r="52" spans="1:7" ht="20.25">
      <c r="A52" s="6">
        <v>1</v>
      </c>
      <c r="B52" s="13" t="s">
        <v>86</v>
      </c>
      <c r="C52" s="18" t="s">
        <v>87</v>
      </c>
      <c r="D52" s="22" t="s">
        <v>88</v>
      </c>
      <c r="E52" s="19">
        <v>35000</v>
      </c>
      <c r="F52" s="11">
        <f t="shared" ref="F52:F58" si="0">E52*2*20</f>
        <v>1400000</v>
      </c>
      <c r="G52" s="21"/>
    </row>
    <row r="53" spans="1:7" ht="20.25">
      <c r="A53" s="6">
        <v>2</v>
      </c>
      <c r="B53" s="13" t="s">
        <v>89</v>
      </c>
      <c r="C53" s="18" t="s">
        <v>87</v>
      </c>
      <c r="D53" s="6" t="s">
        <v>88</v>
      </c>
      <c r="E53" s="19">
        <v>35000</v>
      </c>
      <c r="F53" s="11">
        <f t="shared" si="0"/>
        <v>1400000</v>
      </c>
      <c r="G53" s="21"/>
    </row>
    <row r="54" spans="1:7" ht="20.25">
      <c r="A54" s="6">
        <v>3</v>
      </c>
      <c r="B54" s="13" t="s">
        <v>90</v>
      </c>
      <c r="C54" s="18" t="s">
        <v>87</v>
      </c>
      <c r="D54" s="6" t="s">
        <v>88</v>
      </c>
      <c r="E54" s="19">
        <v>35000</v>
      </c>
      <c r="F54" s="11">
        <f t="shared" si="0"/>
        <v>1400000</v>
      </c>
      <c r="G54" s="21"/>
    </row>
    <row r="55" spans="1:7" ht="20.25">
      <c r="A55" s="6">
        <v>4</v>
      </c>
      <c r="B55" s="13" t="s">
        <v>91</v>
      </c>
      <c r="C55" s="18" t="s">
        <v>87</v>
      </c>
      <c r="D55" s="6" t="s">
        <v>88</v>
      </c>
      <c r="E55" s="19">
        <v>35000</v>
      </c>
      <c r="F55" s="11">
        <f t="shared" si="0"/>
        <v>1400000</v>
      </c>
      <c r="G55" s="21"/>
    </row>
    <row r="56" spans="1:7" ht="20.25">
      <c r="A56" s="6">
        <v>5</v>
      </c>
      <c r="B56" s="13" t="s">
        <v>92</v>
      </c>
      <c r="C56" s="18" t="s">
        <v>87</v>
      </c>
      <c r="D56" s="6" t="s">
        <v>88</v>
      </c>
      <c r="E56" s="19">
        <v>35000</v>
      </c>
      <c r="F56" s="11">
        <f t="shared" si="0"/>
        <v>1400000</v>
      </c>
      <c r="G56" s="21"/>
    </row>
    <row r="57" spans="1:7" ht="20.25">
      <c r="A57" s="6">
        <v>6</v>
      </c>
      <c r="B57" s="13" t="s">
        <v>93</v>
      </c>
      <c r="C57" s="18" t="s">
        <v>87</v>
      </c>
      <c r="D57" s="6" t="s">
        <v>88</v>
      </c>
      <c r="E57" s="19">
        <v>35000</v>
      </c>
      <c r="F57" s="11">
        <f t="shared" si="0"/>
        <v>1400000</v>
      </c>
      <c r="G57" s="21"/>
    </row>
    <row r="58" spans="1:7" ht="20.25">
      <c r="A58" s="6">
        <v>7</v>
      </c>
      <c r="B58" s="13" t="s">
        <v>94</v>
      </c>
      <c r="C58" s="18" t="s">
        <v>87</v>
      </c>
      <c r="D58" s="6" t="s">
        <v>88</v>
      </c>
      <c r="E58" s="19">
        <v>35000</v>
      </c>
      <c r="F58" s="11">
        <f t="shared" si="0"/>
        <v>1400000</v>
      </c>
      <c r="G58" s="21"/>
    </row>
    <row r="59" spans="1:7" ht="20.25">
      <c r="A59" s="6">
        <v>8</v>
      </c>
      <c r="B59" s="13" t="s">
        <v>95</v>
      </c>
      <c r="C59" s="13" t="s">
        <v>96</v>
      </c>
      <c r="D59" s="6" t="s">
        <v>37</v>
      </c>
      <c r="E59" s="19">
        <v>35000</v>
      </c>
      <c r="F59" s="11">
        <f>E59*2*10</f>
        <v>700000</v>
      </c>
      <c r="G59" s="21"/>
    </row>
    <row r="60" spans="1:7" ht="20.25">
      <c r="A60" s="6">
        <v>9</v>
      </c>
      <c r="B60" s="13" t="s">
        <v>97</v>
      </c>
      <c r="C60" s="18" t="s">
        <v>87</v>
      </c>
      <c r="D60" s="6" t="s">
        <v>88</v>
      </c>
      <c r="E60" s="19">
        <v>7000</v>
      </c>
      <c r="F60" s="11">
        <f>E60*2*20</f>
        <v>280000</v>
      </c>
      <c r="G60" s="21"/>
    </row>
    <row r="61" spans="1:7" ht="20.25">
      <c r="A61" s="6">
        <v>10</v>
      </c>
      <c r="B61" s="13" t="s">
        <v>98</v>
      </c>
      <c r="C61" s="18" t="s">
        <v>87</v>
      </c>
      <c r="D61" s="6" t="s">
        <v>88</v>
      </c>
      <c r="E61" s="19">
        <v>8000</v>
      </c>
      <c r="F61" s="11">
        <f>E61*2*20</f>
        <v>320000</v>
      </c>
      <c r="G61" s="21"/>
    </row>
    <row r="62" spans="1:7" ht="20.25">
      <c r="A62" s="6">
        <v>11</v>
      </c>
      <c r="B62" s="13" t="s">
        <v>99</v>
      </c>
      <c r="C62" s="18" t="s">
        <v>87</v>
      </c>
      <c r="D62" s="6" t="s">
        <v>88</v>
      </c>
      <c r="E62" s="29">
        <v>8000</v>
      </c>
      <c r="F62" s="11">
        <f>E62*2*20</f>
        <v>320000</v>
      </c>
      <c r="G62" s="21"/>
    </row>
    <row r="63" spans="1:7" ht="20.25">
      <c r="A63" s="6">
        <v>12</v>
      </c>
      <c r="B63" s="13" t="s">
        <v>100</v>
      </c>
      <c r="C63" s="13" t="s">
        <v>68</v>
      </c>
      <c r="D63" s="6" t="s">
        <v>37</v>
      </c>
      <c r="E63" s="19">
        <v>2000</v>
      </c>
      <c r="F63" s="11">
        <f>E63*2*10</f>
        <v>40000</v>
      </c>
      <c r="G63" s="21"/>
    </row>
    <row r="64" spans="1:7" ht="20.25">
      <c r="A64" s="6">
        <v>13</v>
      </c>
      <c r="B64" s="13" t="s">
        <v>101</v>
      </c>
      <c r="C64" s="13" t="s">
        <v>62</v>
      </c>
      <c r="D64" s="6" t="s">
        <v>102</v>
      </c>
      <c r="E64" s="19">
        <v>35000</v>
      </c>
      <c r="F64" s="11">
        <f>E64*2*5</f>
        <v>350000</v>
      </c>
      <c r="G64" s="21"/>
    </row>
    <row r="65" spans="1:7" ht="20.25">
      <c r="A65" s="6">
        <v>14</v>
      </c>
      <c r="B65" s="13" t="s">
        <v>103</v>
      </c>
      <c r="C65" s="13" t="s">
        <v>104</v>
      </c>
      <c r="D65" s="6" t="s">
        <v>28</v>
      </c>
      <c r="E65" s="19">
        <v>35000</v>
      </c>
      <c r="F65" s="11">
        <f>E65*2*3</f>
        <v>210000</v>
      </c>
      <c r="G65" s="21"/>
    </row>
    <row r="66" spans="1:7" ht="20.25">
      <c r="A66" s="6">
        <v>15</v>
      </c>
      <c r="B66" s="13" t="s">
        <v>105</v>
      </c>
      <c r="C66" s="13" t="s">
        <v>106</v>
      </c>
      <c r="D66" s="6" t="s">
        <v>102</v>
      </c>
      <c r="E66" s="19">
        <v>5000</v>
      </c>
      <c r="F66" s="11">
        <f>E66*2*5</f>
        <v>50000</v>
      </c>
      <c r="G66" s="21"/>
    </row>
    <row r="67" spans="1:7" ht="20.25">
      <c r="A67" s="6">
        <v>16</v>
      </c>
      <c r="B67" s="13" t="s">
        <v>107</v>
      </c>
      <c r="C67" s="13" t="s">
        <v>106</v>
      </c>
      <c r="D67" s="6" t="s">
        <v>102</v>
      </c>
      <c r="E67" s="19">
        <v>5000</v>
      </c>
      <c r="F67" s="11">
        <f>E67*2*5</f>
        <v>50000</v>
      </c>
      <c r="G67" s="21"/>
    </row>
    <row r="68" spans="1:7" ht="20.25">
      <c r="A68" s="6">
        <v>17</v>
      </c>
      <c r="B68" s="13" t="s">
        <v>108</v>
      </c>
      <c r="C68" s="13" t="s">
        <v>62</v>
      </c>
      <c r="D68" s="6" t="s">
        <v>109</v>
      </c>
      <c r="E68" s="19">
        <v>20000</v>
      </c>
      <c r="F68" s="11">
        <f>E68*2*4</f>
        <v>160000</v>
      </c>
      <c r="G68" s="21"/>
    </row>
    <row r="69" spans="1:7" ht="20.25">
      <c r="A69" s="6">
        <v>18</v>
      </c>
      <c r="B69" s="13" t="s">
        <v>110</v>
      </c>
      <c r="C69" s="13" t="s">
        <v>62</v>
      </c>
      <c r="D69" s="6" t="s">
        <v>43</v>
      </c>
      <c r="E69" s="19">
        <v>15000</v>
      </c>
      <c r="F69" s="11">
        <f>E69*2*1</f>
        <v>30000</v>
      </c>
      <c r="G69" s="21"/>
    </row>
    <row r="70" spans="1:7" ht="20.25">
      <c r="A70" s="6">
        <v>19</v>
      </c>
      <c r="B70" s="13" t="s">
        <v>111</v>
      </c>
      <c r="C70" s="13" t="s">
        <v>112</v>
      </c>
      <c r="D70" s="6" t="s">
        <v>46</v>
      </c>
      <c r="E70" s="19">
        <v>5000</v>
      </c>
      <c r="F70" s="11">
        <f>E70*2*2</f>
        <v>20000</v>
      </c>
      <c r="G70" s="21"/>
    </row>
    <row r="71" spans="1:7" ht="20.25">
      <c r="A71" s="6">
        <v>20</v>
      </c>
      <c r="B71" s="13" t="s">
        <v>113</v>
      </c>
      <c r="C71" s="13" t="s">
        <v>114</v>
      </c>
      <c r="D71" s="6" t="s">
        <v>46</v>
      </c>
      <c r="E71" s="19">
        <v>55000</v>
      </c>
      <c r="F71" s="11">
        <f>E71*2*2</f>
        <v>220000</v>
      </c>
      <c r="G71" s="21"/>
    </row>
    <row r="72" spans="1:7" ht="20.25">
      <c r="A72" s="6">
        <v>21</v>
      </c>
      <c r="B72" s="13" t="s">
        <v>115</v>
      </c>
      <c r="C72" s="13" t="s">
        <v>112</v>
      </c>
      <c r="D72" s="6" t="s">
        <v>109</v>
      </c>
      <c r="E72" s="19">
        <v>10000</v>
      </c>
      <c r="F72" s="11">
        <f>E72*2*4</f>
        <v>80000</v>
      </c>
      <c r="G72" s="21"/>
    </row>
    <row r="73" spans="1:7" ht="20.25">
      <c r="A73" s="6">
        <v>22</v>
      </c>
      <c r="B73" s="13" t="s">
        <v>116</v>
      </c>
      <c r="C73" s="13" t="s">
        <v>114</v>
      </c>
      <c r="D73" s="6" t="s">
        <v>37</v>
      </c>
      <c r="E73" s="19">
        <v>18000</v>
      </c>
      <c r="F73" s="11">
        <f>E73*2*10</f>
        <v>360000</v>
      </c>
      <c r="G73" s="21"/>
    </row>
    <row r="74" spans="1:7" ht="20.25">
      <c r="A74" s="6">
        <v>23</v>
      </c>
      <c r="B74" s="13" t="s">
        <v>117</v>
      </c>
      <c r="C74" s="13" t="s">
        <v>112</v>
      </c>
      <c r="D74" s="6" t="s">
        <v>88</v>
      </c>
      <c r="E74" s="19">
        <v>5000</v>
      </c>
      <c r="F74" s="11">
        <f>E74*2*20</f>
        <v>200000</v>
      </c>
      <c r="G74" s="21"/>
    </row>
    <row r="75" spans="1:7" ht="20.25">
      <c r="A75" s="6">
        <v>24</v>
      </c>
      <c r="B75" s="13" t="s">
        <v>118</v>
      </c>
      <c r="C75" s="13" t="s">
        <v>68</v>
      </c>
      <c r="D75" s="6" t="s">
        <v>37</v>
      </c>
      <c r="E75" s="19">
        <v>5000</v>
      </c>
      <c r="F75" s="11">
        <f>E75*2*10</f>
        <v>100000</v>
      </c>
      <c r="G75" s="21"/>
    </row>
    <row r="76" spans="1:7" ht="20.25">
      <c r="A76" s="6">
        <v>25</v>
      </c>
      <c r="B76" s="13" t="s">
        <v>119</v>
      </c>
      <c r="C76" s="13" t="s">
        <v>68</v>
      </c>
      <c r="D76" s="6" t="s">
        <v>37</v>
      </c>
      <c r="E76" s="19">
        <v>5000</v>
      </c>
      <c r="F76" s="11">
        <f>E76*2*10</f>
        <v>100000</v>
      </c>
      <c r="G76" s="21"/>
    </row>
    <row r="77" spans="1:7" ht="20.25">
      <c r="A77" s="6">
        <v>26</v>
      </c>
      <c r="B77" s="13" t="s">
        <v>120</v>
      </c>
      <c r="C77" s="13" t="s">
        <v>121</v>
      </c>
      <c r="D77" s="6" t="s">
        <v>37</v>
      </c>
      <c r="E77" s="19">
        <v>35000</v>
      </c>
      <c r="F77" s="11">
        <f>E77*2*10</f>
        <v>700000</v>
      </c>
      <c r="G77" s="21"/>
    </row>
    <row r="78" spans="1:7" ht="20.25">
      <c r="A78" s="6">
        <v>27</v>
      </c>
      <c r="B78" s="13" t="s">
        <v>122</v>
      </c>
      <c r="C78" s="13" t="s">
        <v>123</v>
      </c>
      <c r="D78" s="6" t="s">
        <v>37</v>
      </c>
      <c r="E78" s="19">
        <v>38000</v>
      </c>
      <c r="F78" s="11">
        <f>E78*2*10</f>
        <v>760000</v>
      </c>
      <c r="G78" s="21"/>
    </row>
    <row r="79" spans="1:7" ht="20.25">
      <c r="A79" s="6">
        <v>28</v>
      </c>
      <c r="B79" s="18" t="s">
        <v>124</v>
      </c>
      <c r="C79" s="13" t="s">
        <v>114</v>
      </c>
      <c r="D79" s="6" t="s">
        <v>43</v>
      </c>
      <c r="E79" s="19">
        <v>10000</v>
      </c>
      <c r="F79" s="11">
        <f>E79*2*1</f>
        <v>20000</v>
      </c>
      <c r="G79" s="21"/>
    </row>
    <row r="80" spans="1:7" ht="20.25">
      <c r="A80" s="4" t="s">
        <v>125</v>
      </c>
      <c r="B80" s="27" t="s">
        <v>126</v>
      </c>
      <c r="C80" s="30"/>
      <c r="D80" s="21"/>
      <c r="E80" s="21"/>
      <c r="F80" s="31">
        <f>F81+F82+F83+F84</f>
        <v>3520000</v>
      </c>
      <c r="G80" s="21"/>
    </row>
    <row r="81" spans="1:8" ht="20.25">
      <c r="A81" s="6">
        <v>1</v>
      </c>
      <c r="B81" s="9" t="s">
        <v>127</v>
      </c>
      <c r="C81" s="9" t="s">
        <v>87</v>
      </c>
      <c r="D81" s="6" t="s">
        <v>88</v>
      </c>
      <c r="E81" s="19">
        <v>35000</v>
      </c>
      <c r="F81" s="11">
        <f>E81*2*20</f>
        <v>1400000</v>
      </c>
      <c r="G81" s="21"/>
    </row>
    <row r="82" spans="1:8" ht="20.25">
      <c r="A82" s="6">
        <v>2</v>
      </c>
      <c r="B82" s="9" t="s">
        <v>94</v>
      </c>
      <c r="C82" s="9" t="s">
        <v>87</v>
      </c>
      <c r="D82" s="6" t="s">
        <v>88</v>
      </c>
      <c r="E82" s="19">
        <v>35000</v>
      </c>
      <c r="F82" s="11">
        <f>E82*2*20</f>
        <v>1400000</v>
      </c>
      <c r="G82" s="21"/>
    </row>
    <row r="83" spans="1:8" ht="20.25">
      <c r="A83" s="6">
        <v>3</v>
      </c>
      <c r="B83" s="9" t="s">
        <v>128</v>
      </c>
      <c r="C83" s="9" t="s">
        <v>96</v>
      </c>
      <c r="D83" s="6" t="s">
        <v>37</v>
      </c>
      <c r="E83" s="19">
        <v>35000</v>
      </c>
      <c r="F83" s="11">
        <f>E83*2*10</f>
        <v>700000</v>
      </c>
      <c r="G83" s="21"/>
    </row>
    <row r="84" spans="1:8" ht="20.25">
      <c r="A84" s="6">
        <v>4</v>
      </c>
      <c r="B84" s="9" t="s">
        <v>100</v>
      </c>
      <c r="C84" s="9" t="s">
        <v>68</v>
      </c>
      <c r="D84" s="6" t="s">
        <v>37</v>
      </c>
      <c r="E84" s="19">
        <v>1000</v>
      </c>
      <c r="F84" s="11">
        <f>E84*2*10</f>
        <v>20000</v>
      </c>
      <c r="G84" s="21"/>
    </row>
    <row r="85" spans="1:8" ht="22.5">
      <c r="A85" s="6"/>
      <c r="B85" s="4" t="s">
        <v>129</v>
      </c>
      <c r="C85" s="4"/>
      <c r="D85" s="6"/>
      <c r="E85" s="32"/>
      <c r="F85" s="33">
        <f>F9+F19+F32+F51+F80</f>
        <v>186852000</v>
      </c>
      <c r="G85" s="21"/>
    </row>
    <row r="86" spans="1:8" ht="22.5">
      <c r="A86" s="41" t="s">
        <v>130</v>
      </c>
      <c r="B86" s="41"/>
      <c r="C86" s="41"/>
      <c r="D86" s="41"/>
      <c r="E86" s="41"/>
      <c r="F86" s="41"/>
      <c r="G86" s="41"/>
      <c r="H86" s="34"/>
    </row>
    <row r="87" spans="1:8" ht="22.5">
      <c r="A87" s="35"/>
      <c r="B87" s="36"/>
      <c r="C87" s="36"/>
      <c r="E87" s="37"/>
      <c r="F87" s="38"/>
      <c r="G87" s="39"/>
      <c r="H87" s="34"/>
    </row>
    <row r="88" spans="1:8" ht="24.75">
      <c r="A88" s="41" t="s">
        <v>131</v>
      </c>
      <c r="B88" s="41"/>
      <c r="C88" s="41"/>
      <c r="D88" s="41"/>
      <c r="E88" s="41"/>
      <c r="F88" s="41"/>
      <c r="G88" s="41"/>
      <c r="H88" s="34"/>
    </row>
    <row r="89" spans="1:8" ht="22.5">
      <c r="A89" s="35"/>
      <c r="B89" s="36"/>
      <c r="C89" s="36"/>
      <c r="E89" s="37"/>
      <c r="F89" s="38"/>
      <c r="G89" s="39"/>
      <c r="H89" s="34"/>
    </row>
  </sheetData>
  <mergeCells count="9">
    <mergeCell ref="A7:F7"/>
    <mergeCell ref="A86:G86"/>
    <mergeCell ref="A88:G88"/>
    <mergeCell ref="A2:G2"/>
    <mergeCell ref="A3:G3"/>
    <mergeCell ref="A4:B4"/>
    <mergeCell ref="E4:G4"/>
    <mergeCell ref="E5:G5"/>
    <mergeCell ref="A6:F6"/>
  </mergeCells>
  <pageMargins left="0.7" right="0.7" top="0.75" bottom="0.75" header="0.3" footer="0.3"/>
  <pageSetup paperSize="9" orientation="portrait" verticalDpi="0" r:id="rId1"/>
  <legacyDrawing r:id="rId2"/>
  <oleObjects>
    <oleObject progId="PBrush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phongsavanh IT</cp:lastModifiedBy>
  <cp:lastPrinted>2017-04-06T04:30:49Z</cp:lastPrinted>
  <dcterms:created xsi:type="dcterms:W3CDTF">2017-04-06T04:27:37Z</dcterms:created>
  <dcterms:modified xsi:type="dcterms:W3CDTF">2017-04-06T04:24:29Z</dcterms:modified>
</cp:coreProperties>
</file>